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8_{D245EC20-5237-4134-A113-FBE58A458037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①-1_実績(移動支援)" sheetId="4" r:id="rId1"/>
    <sheet name="①-2_実績(通学等介助)" sheetId="5" r:id="rId2"/>
    <sheet name="②_明細書" sheetId="2" r:id="rId3"/>
    <sheet name="③_請求書" sheetId="1" r:id="rId4"/>
    <sheet name="単価0604" sheetId="3" r:id="rId5"/>
  </sheets>
  <definedNames>
    <definedName name="_xlnm.Print_Area" localSheetId="0">'①-1_実績(移動支援)'!$A$1:$AH$66</definedName>
    <definedName name="_xlnm.Print_Area" localSheetId="1">'①-2_実績(通学等介助)'!$A$1:$AK$51</definedName>
    <definedName name="_xlnm.Print_Area" localSheetId="2">②_明細書!$A$1:$AD$34</definedName>
    <definedName name="_xlnm.Print_Area" localSheetId="3">③_請求書!$A$1:$Q$27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2" l="1"/>
  <c r="T7" i="2"/>
  <c r="W33" i="2"/>
  <c r="W30" i="2"/>
  <c r="U66" i="4"/>
  <c r="X49" i="5"/>
  <c r="Z49" i="5" s="1"/>
  <c r="T49" i="5"/>
  <c r="V49" i="5" s="1"/>
  <c r="N49" i="5"/>
  <c r="R49" i="5" s="1"/>
  <c r="S49" i="5" s="1"/>
  <c r="H6" i="2"/>
  <c r="Z6" i="2"/>
  <c r="V6" i="2"/>
  <c r="H9" i="2"/>
  <c r="H7" i="2"/>
  <c r="U9" i="1"/>
  <c r="N47" i="5"/>
  <c r="P47" i="5" s="1"/>
  <c r="N45" i="5"/>
  <c r="P45" i="5" s="1"/>
  <c r="N43" i="5"/>
  <c r="R43" i="5" s="1"/>
  <c r="S43" i="5" s="1"/>
  <c r="N41" i="5"/>
  <c r="P41" i="5" s="1"/>
  <c r="N39" i="5"/>
  <c r="P39" i="5" s="1"/>
  <c r="N37" i="5"/>
  <c r="P37" i="5" s="1"/>
  <c r="N35" i="5"/>
  <c r="P35" i="5" s="1"/>
  <c r="N33" i="5"/>
  <c r="R33" i="5" s="1"/>
  <c r="S33" i="5" s="1"/>
  <c r="N31" i="5"/>
  <c r="P31" i="5" s="1"/>
  <c r="N29" i="5"/>
  <c r="P29" i="5" s="1"/>
  <c r="N27" i="5"/>
  <c r="P27" i="5" s="1"/>
  <c r="N25" i="5"/>
  <c r="P25" i="5" s="1"/>
  <c r="N23" i="5"/>
  <c r="P23" i="5" s="1"/>
  <c r="N21" i="5"/>
  <c r="P21" i="5" s="1"/>
  <c r="N19" i="5"/>
  <c r="R19" i="5" s="1"/>
  <c r="S19" i="5" s="1"/>
  <c r="N17" i="5"/>
  <c r="P17" i="5" s="1"/>
  <c r="N15" i="5"/>
  <c r="P15" i="5" s="1"/>
  <c r="X47" i="5"/>
  <c r="Z47" i="5" s="1"/>
  <c r="T47" i="5"/>
  <c r="V47" i="5" s="1"/>
  <c r="AA45" i="5"/>
  <c r="X45" i="5"/>
  <c r="Z45" i="5" s="1"/>
  <c r="W45" i="5"/>
  <c r="T45" i="5"/>
  <c r="U45" i="5" s="1"/>
  <c r="AA43" i="5"/>
  <c r="X43" i="5"/>
  <c r="Z43" i="5" s="1"/>
  <c r="W43" i="5"/>
  <c r="T43" i="5"/>
  <c r="V43" i="5" s="1"/>
  <c r="AA41" i="5"/>
  <c r="X41" i="5"/>
  <c r="Z41" i="5" s="1"/>
  <c r="W41" i="5"/>
  <c r="T41" i="5"/>
  <c r="U41" i="5" s="1"/>
  <c r="AA39" i="5"/>
  <c r="X39" i="5"/>
  <c r="Z39" i="5" s="1"/>
  <c r="W39" i="5"/>
  <c r="T39" i="5"/>
  <c r="V39" i="5" s="1"/>
  <c r="AA37" i="5"/>
  <c r="X37" i="5"/>
  <c r="Y37" i="5" s="1"/>
  <c r="W37" i="5"/>
  <c r="T37" i="5"/>
  <c r="U37" i="5" s="1"/>
  <c r="AA35" i="5"/>
  <c r="X35" i="5"/>
  <c r="Z35" i="5" s="1"/>
  <c r="W35" i="5"/>
  <c r="T35" i="5"/>
  <c r="V35" i="5" s="1"/>
  <c r="AA33" i="5"/>
  <c r="X33" i="5"/>
  <c r="Z33" i="5" s="1"/>
  <c r="W33" i="5"/>
  <c r="T33" i="5"/>
  <c r="U33" i="5" s="1"/>
  <c r="AA31" i="5"/>
  <c r="X31" i="5"/>
  <c r="Z31" i="5" s="1"/>
  <c r="W31" i="5"/>
  <c r="T31" i="5"/>
  <c r="U31" i="5" s="1"/>
  <c r="AA29" i="5"/>
  <c r="X29" i="5"/>
  <c r="Z29" i="5" s="1"/>
  <c r="W29" i="5"/>
  <c r="T29" i="5"/>
  <c r="V29" i="5" s="1"/>
  <c r="AA27" i="5"/>
  <c r="X27" i="5"/>
  <c r="Z27" i="5" s="1"/>
  <c r="W27" i="5"/>
  <c r="T27" i="5"/>
  <c r="U27" i="5" s="1"/>
  <c r="AA25" i="5"/>
  <c r="X25" i="5"/>
  <c r="Z25" i="5" s="1"/>
  <c r="W25" i="5"/>
  <c r="T25" i="5"/>
  <c r="V25" i="5" s="1"/>
  <c r="AA23" i="5"/>
  <c r="X23" i="5"/>
  <c r="Y23" i="5" s="1"/>
  <c r="W23" i="5"/>
  <c r="T23" i="5"/>
  <c r="U23" i="5" s="1"/>
  <c r="X21" i="5"/>
  <c r="Z21" i="5" s="1"/>
  <c r="T21" i="5"/>
  <c r="U21" i="5" s="1"/>
  <c r="W21" i="5" s="1"/>
  <c r="X19" i="5"/>
  <c r="Y19" i="5" s="1"/>
  <c r="T19" i="5"/>
  <c r="V19" i="5" s="1"/>
  <c r="X17" i="5"/>
  <c r="Y17" i="5" s="1"/>
  <c r="T17" i="5"/>
  <c r="U17" i="5" s="1"/>
  <c r="AC65" i="4"/>
  <c r="AD65" i="4" s="1"/>
  <c r="Y65" i="4"/>
  <c r="AA65" i="4" s="1"/>
  <c r="AC62" i="4"/>
  <c r="AE62" i="4" s="1"/>
  <c r="Y62" i="4"/>
  <c r="Z62" i="4" s="1"/>
  <c r="AF59" i="4"/>
  <c r="AC59" i="4"/>
  <c r="AD59" i="4" s="1"/>
  <c r="AB59" i="4"/>
  <c r="Y59" i="4"/>
  <c r="AA59" i="4" s="1"/>
  <c r="AF56" i="4"/>
  <c r="AC56" i="4"/>
  <c r="AE56" i="4" s="1"/>
  <c r="AB56" i="4"/>
  <c r="Y56" i="4"/>
  <c r="AA56" i="4" s="1"/>
  <c r="AF53" i="4"/>
  <c r="AC53" i="4"/>
  <c r="AD53" i="4" s="1"/>
  <c r="AB53" i="4"/>
  <c r="Y53" i="4"/>
  <c r="AA53" i="4" s="1"/>
  <c r="AF50" i="4"/>
  <c r="AC50" i="4"/>
  <c r="AD50" i="4" s="1"/>
  <c r="AB50" i="4"/>
  <c r="Y50" i="4"/>
  <c r="Z50" i="4" s="1"/>
  <c r="AF47" i="4"/>
  <c r="AC47" i="4"/>
  <c r="AD47" i="4" s="1"/>
  <c r="AB47" i="4"/>
  <c r="Y47" i="4"/>
  <c r="AA47" i="4" s="1"/>
  <c r="AF44" i="4"/>
  <c r="AC44" i="4"/>
  <c r="AE44" i="4" s="1"/>
  <c r="AB44" i="4"/>
  <c r="Y44" i="4"/>
  <c r="AA44" i="4" s="1"/>
  <c r="AF41" i="4"/>
  <c r="AC41" i="4"/>
  <c r="AE41" i="4" s="1"/>
  <c r="AB41" i="4"/>
  <c r="Y41" i="4"/>
  <c r="Z41" i="4" s="1"/>
  <c r="AF38" i="4"/>
  <c r="AC38" i="4"/>
  <c r="AD38" i="4" s="1"/>
  <c r="AB38" i="4"/>
  <c r="Y38" i="4"/>
  <c r="Z38" i="4" s="1"/>
  <c r="AF35" i="4"/>
  <c r="AC35" i="4"/>
  <c r="AD35" i="4" s="1"/>
  <c r="AB35" i="4"/>
  <c r="Y35" i="4"/>
  <c r="AA35" i="4" s="1"/>
  <c r="AF32" i="4"/>
  <c r="AC32" i="4"/>
  <c r="AD32" i="4" s="1"/>
  <c r="AB32" i="4"/>
  <c r="AG30" i="4" s="1"/>
  <c r="Y32" i="4"/>
  <c r="AA32" i="4" s="1"/>
  <c r="AF29" i="4"/>
  <c r="AC29" i="4"/>
  <c r="AD29" i="4" s="1"/>
  <c r="AB29" i="4"/>
  <c r="Y29" i="4"/>
  <c r="Z29" i="4" s="1"/>
  <c r="AF26" i="4"/>
  <c r="AC26" i="4"/>
  <c r="AE26" i="4" s="1"/>
  <c r="AB26" i="4"/>
  <c r="Y26" i="4"/>
  <c r="Z26" i="4" s="1"/>
  <c r="AF23" i="4"/>
  <c r="AC23" i="4"/>
  <c r="AE23" i="4" s="1"/>
  <c r="AB23" i="4"/>
  <c r="Y23" i="4"/>
  <c r="AA23" i="4" s="1"/>
  <c r="AC20" i="4"/>
  <c r="AD20" i="4" s="1"/>
  <c r="Y20" i="4"/>
  <c r="AA20" i="4" s="1"/>
  <c r="AC17" i="4"/>
  <c r="AE17" i="4" s="1"/>
  <c r="Y17" i="4"/>
  <c r="AA17" i="4" s="1"/>
  <c r="AC14" i="4"/>
  <c r="AE14" i="4" s="1"/>
  <c r="Y14" i="4"/>
  <c r="AA14" i="4" s="1"/>
  <c r="X15" i="5"/>
  <c r="Z15" i="5" s="1"/>
  <c r="T15" i="5"/>
  <c r="V15" i="5" s="1"/>
  <c r="X13" i="5"/>
  <c r="Y13" i="5" s="1"/>
  <c r="T13" i="5"/>
  <c r="U13" i="5" s="1"/>
  <c r="AG21" i="4"/>
  <c r="U25" i="1"/>
  <c r="N13" i="5"/>
  <c r="P13" i="5" s="1"/>
  <c r="U63" i="4"/>
  <c r="V63" i="4" s="1"/>
  <c r="U60" i="4"/>
  <c r="W62" i="4" s="1"/>
  <c r="X60" i="4" s="1"/>
  <c r="U57" i="4"/>
  <c r="V57" i="4" s="1"/>
  <c r="U54" i="4"/>
  <c r="W56" i="4" s="1"/>
  <c r="X54" i="4" s="1"/>
  <c r="U51" i="4"/>
  <c r="W53" i="4" s="1"/>
  <c r="X51" i="4" s="1"/>
  <c r="U48" i="4"/>
  <c r="V48" i="4" s="1"/>
  <c r="U45" i="4"/>
  <c r="W47" i="4" s="1"/>
  <c r="X45" i="4" s="1"/>
  <c r="U42" i="4"/>
  <c r="W44" i="4" s="1"/>
  <c r="X42" i="4" s="1"/>
  <c r="U39" i="4"/>
  <c r="V39" i="4" s="1"/>
  <c r="U36" i="4"/>
  <c r="W38" i="4" s="1"/>
  <c r="X36" i="4" s="1"/>
  <c r="U33" i="4"/>
  <c r="W35" i="4" s="1"/>
  <c r="X33" i="4" s="1"/>
  <c r="U30" i="4"/>
  <c r="V30" i="4" s="1"/>
  <c r="U27" i="4"/>
  <c r="W29" i="4" s="1"/>
  <c r="X27" i="4" s="1"/>
  <c r="U24" i="4"/>
  <c r="W26" i="4" s="1"/>
  <c r="X24" i="4" s="1"/>
  <c r="U21" i="4"/>
  <c r="V21" i="4" s="1"/>
  <c r="U18" i="4"/>
  <c r="W20" i="4" s="1"/>
  <c r="X18" i="4" s="1"/>
  <c r="U15" i="4"/>
  <c r="W17" i="4" s="1"/>
  <c r="X15" i="4" s="1"/>
  <c r="U12" i="4"/>
  <c r="V12" i="4" s="1"/>
  <c r="Y49" i="5" l="1"/>
  <c r="AA49" i="5" s="1"/>
  <c r="N51" i="5"/>
  <c r="R29" i="5"/>
  <c r="S29" i="5" s="1"/>
  <c r="R25" i="5"/>
  <c r="S25" i="5" s="1"/>
  <c r="R37" i="5"/>
  <c r="S37" i="5" s="1"/>
  <c r="P49" i="5"/>
  <c r="U49" i="5"/>
  <c r="W49" i="5" s="1"/>
  <c r="R13" i="5"/>
  <c r="S13" i="5" s="1"/>
  <c r="R39" i="5"/>
  <c r="S39" i="5" s="1"/>
  <c r="R45" i="5"/>
  <c r="S45" i="5" s="1"/>
  <c r="R47" i="5"/>
  <c r="S47" i="5" s="1"/>
  <c r="P43" i="5"/>
  <c r="P33" i="5"/>
  <c r="R31" i="5"/>
  <c r="S31" i="5" s="1"/>
  <c r="P19" i="5"/>
  <c r="AG48" i="4"/>
  <c r="AB33" i="5"/>
  <c r="AB29" i="5"/>
  <c r="AB31" i="5"/>
  <c r="AB23" i="5"/>
  <c r="AB43" i="5"/>
  <c r="AB45" i="5"/>
  <c r="AB25" i="5"/>
  <c r="AB35" i="5"/>
  <c r="V31" i="5"/>
  <c r="Y27" i="5"/>
  <c r="AB41" i="5"/>
  <c r="AB37" i="5"/>
  <c r="Y47" i="5"/>
  <c r="AA47" i="5" s="1"/>
  <c r="Y25" i="5"/>
  <c r="AB39" i="5"/>
  <c r="U29" i="5"/>
  <c r="V41" i="5"/>
  <c r="V23" i="5"/>
  <c r="V45" i="5"/>
  <c r="V27" i="5"/>
  <c r="U25" i="5"/>
  <c r="V37" i="5"/>
  <c r="V33" i="5"/>
  <c r="AB27" i="5"/>
  <c r="U19" i="5"/>
  <c r="W19" i="5" s="1"/>
  <c r="U47" i="5"/>
  <c r="W47" i="5" s="1"/>
  <c r="Y45" i="5"/>
  <c r="U43" i="5"/>
  <c r="Y43" i="5"/>
  <c r="R41" i="5"/>
  <c r="S41" i="5" s="1"/>
  <c r="Y41" i="5"/>
  <c r="Y39" i="5"/>
  <c r="U39" i="5"/>
  <c r="Z37" i="5"/>
  <c r="Y35" i="5"/>
  <c r="R35" i="5"/>
  <c r="S35" i="5" s="1"/>
  <c r="U35" i="5"/>
  <c r="Y33" i="5"/>
  <c r="Y31" i="5"/>
  <c r="Y29" i="5"/>
  <c r="R27" i="5"/>
  <c r="S27" i="5" s="1"/>
  <c r="Z23" i="5"/>
  <c r="R23" i="5"/>
  <c r="S23" i="5" s="1"/>
  <c r="V21" i="5"/>
  <c r="Y21" i="5"/>
  <c r="AA21" i="5" s="1"/>
  <c r="AB21" i="5" s="1"/>
  <c r="R21" i="5"/>
  <c r="S21" i="5" s="1"/>
  <c r="Z19" i="5"/>
  <c r="AA19" i="5" s="1"/>
  <c r="V17" i="5"/>
  <c r="W17" i="5" s="1"/>
  <c r="Z17" i="5"/>
  <c r="AA17" i="5" s="1"/>
  <c r="R17" i="5"/>
  <c r="S17" i="5" s="1"/>
  <c r="AE65" i="4"/>
  <c r="AF65" i="4" s="1"/>
  <c r="Z65" i="4"/>
  <c r="AB65" i="4" s="1"/>
  <c r="AD62" i="4"/>
  <c r="AF62" i="4" s="1"/>
  <c r="AA62" i="4"/>
  <c r="AB62" i="4" s="1"/>
  <c r="AE59" i="4"/>
  <c r="Z59" i="4"/>
  <c r="Z56" i="4"/>
  <c r="AD56" i="4"/>
  <c r="AE53" i="4"/>
  <c r="Z53" i="4"/>
  <c r="AE50" i="4"/>
  <c r="AA50" i="4"/>
  <c r="AE47" i="4"/>
  <c r="Z47" i="4"/>
  <c r="Z44" i="4"/>
  <c r="AD44" i="4"/>
  <c r="AA41" i="4"/>
  <c r="AD41" i="4"/>
  <c r="AA38" i="4"/>
  <c r="AE38" i="4"/>
  <c r="AE35" i="4"/>
  <c r="Z35" i="4"/>
  <c r="AE32" i="4"/>
  <c r="Z32" i="4"/>
  <c r="AE29" i="4"/>
  <c r="AA29" i="4"/>
  <c r="AA26" i="4"/>
  <c r="AD26" i="4"/>
  <c r="Z23" i="4"/>
  <c r="AD23" i="4"/>
  <c r="AF20" i="4"/>
  <c r="Z20" i="4"/>
  <c r="AB20" i="4" s="1"/>
  <c r="AG18" i="4" s="1"/>
  <c r="AE20" i="4"/>
  <c r="AD17" i="4"/>
  <c r="AF17" i="4" s="1"/>
  <c r="Z17" i="4"/>
  <c r="AB17" i="4" s="1"/>
  <c r="Z14" i="4"/>
  <c r="AB14" i="4" s="1"/>
  <c r="AD14" i="4"/>
  <c r="AF14" i="4" s="1"/>
  <c r="AG57" i="4"/>
  <c r="AG39" i="4"/>
  <c r="AG27" i="4"/>
  <c r="AG36" i="4"/>
  <c r="AG45" i="4"/>
  <c r="AG54" i="4"/>
  <c r="AG24" i="4"/>
  <c r="AG33" i="4"/>
  <c r="AG42" i="4"/>
  <c r="AG51" i="4"/>
  <c r="Y15" i="5"/>
  <c r="AA15" i="5" s="1"/>
  <c r="U15" i="5"/>
  <c r="W15" i="5" s="1"/>
  <c r="Z13" i="5"/>
  <c r="AA13" i="5" s="1"/>
  <c r="V13" i="5"/>
  <c r="W13" i="5" s="1"/>
  <c r="R15" i="5"/>
  <c r="S15" i="5" s="1"/>
  <c r="W23" i="4"/>
  <c r="X21" i="4" s="1"/>
  <c r="W50" i="4"/>
  <c r="X48" i="4" s="1"/>
  <c r="W59" i="4"/>
  <c r="X57" i="4" s="1"/>
  <c r="W32" i="4"/>
  <c r="X30" i="4" s="1"/>
  <c r="W41" i="4"/>
  <c r="X39" i="4" s="1"/>
  <c r="W65" i="4"/>
  <c r="X63" i="4" s="1"/>
  <c r="W14" i="4"/>
  <c r="X12" i="4" s="1"/>
  <c r="V18" i="4"/>
  <c r="V27" i="4"/>
  <c r="V36" i="4"/>
  <c r="V45" i="4"/>
  <c r="V54" i="4"/>
  <c r="V15" i="4"/>
  <c r="V24" i="4"/>
  <c r="V33" i="4"/>
  <c r="V42" i="4"/>
  <c r="V51" i="4"/>
  <c r="V60" i="4"/>
  <c r="AB49" i="5" l="1"/>
  <c r="S51" i="5"/>
  <c r="AB47" i="5"/>
  <c r="AB19" i="5"/>
  <c r="AB17" i="5"/>
  <c r="AG60" i="4"/>
  <c r="AG63" i="4"/>
  <c r="AG12" i="4"/>
  <c r="AG15" i="4"/>
  <c r="AB15" i="5"/>
  <c r="AB13" i="5"/>
  <c r="X66" i="4"/>
  <c r="U15" i="1"/>
  <c r="R15" i="2"/>
  <c r="W15" i="2" s="1"/>
  <c r="AB51" i="5" l="1"/>
  <c r="AG66" i="4"/>
  <c r="U20" i="1"/>
  <c r="U17" i="1"/>
  <c r="U11" i="1"/>
  <c r="U7" i="1"/>
  <c r="B3" i="1" l="1"/>
  <c r="B2" i="1"/>
  <c r="B5" i="2"/>
  <c r="H27" i="2" l="1"/>
  <c r="H26" i="2"/>
  <c r="H25" i="2"/>
  <c r="H24" i="2"/>
  <c r="H23" i="2"/>
  <c r="H22" i="2"/>
  <c r="H21" i="2"/>
  <c r="H20" i="2"/>
  <c r="R27" i="2"/>
  <c r="R26" i="2"/>
  <c r="R25" i="2"/>
  <c r="R24" i="2"/>
  <c r="R23" i="2"/>
  <c r="R22" i="2"/>
  <c r="R21" i="2"/>
  <c r="R20" i="2"/>
  <c r="R18" i="2"/>
  <c r="R17" i="2"/>
  <c r="R16" i="2"/>
  <c r="H18" i="2"/>
  <c r="H17" i="2"/>
  <c r="H16" i="2"/>
  <c r="H15" i="2"/>
  <c r="H19" i="2"/>
  <c r="R19" i="2"/>
  <c r="W27" i="2" l="1"/>
  <c r="W26" i="2"/>
  <c r="W25" i="2"/>
  <c r="W24" i="2"/>
  <c r="W23" i="2"/>
  <c r="W22" i="2"/>
  <c r="W21" i="2"/>
  <c r="W20" i="2"/>
  <c r="W19" i="2"/>
  <c r="W18" i="2"/>
  <c r="W17" i="2"/>
  <c r="W16" i="2"/>
  <c r="W28" i="2" l="1"/>
</calcChain>
</file>

<file path=xl/sharedStrings.xml><?xml version="1.0" encoding="utf-8"?>
<sst xmlns="http://schemas.openxmlformats.org/spreadsheetml/2006/main" count="519" uniqueCount="197">
  <si>
    <t>（　請求先　）　目黒区長</t>
    <rPh sb="2" eb="4">
      <t>セイキュウ</t>
    </rPh>
    <rPh sb="4" eb="5">
      <t>サキ</t>
    </rPh>
    <rPh sb="8" eb="11">
      <t>メグロク</t>
    </rPh>
    <rPh sb="11" eb="12">
      <t>チョウ</t>
    </rPh>
    <phoneticPr fontId="1"/>
  </si>
  <si>
    <t>請求金額</t>
    <rPh sb="0" eb="2">
      <t>セイキュウ</t>
    </rPh>
    <rPh sb="2" eb="4">
      <t>キンガク</t>
    </rPh>
    <phoneticPr fontId="1"/>
  </si>
  <si>
    <t>⇒</t>
    <phoneticPr fontId="1"/>
  </si>
  <si>
    <t>（消費税非課税）</t>
    <rPh sb="1" eb="4">
      <t>ショウヒゼイ</t>
    </rPh>
    <rPh sb="4" eb="7">
      <t>ヒカゼイ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</si>
  <si>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</si>
  <si>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</si>
  <si>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月提供分</t>
    <rPh sb="0" eb="1">
      <t>ガツ</t>
    </rPh>
    <rPh sb="1" eb="3">
      <t>テイキョウ</t>
    </rPh>
    <rPh sb="3" eb="4">
      <t>ブン</t>
    </rPh>
    <phoneticPr fontId="1"/>
  </si>
  <si>
    <t>明細書件数</t>
    <rPh sb="0" eb="3">
      <t>メイサイショ</t>
    </rPh>
    <rPh sb="3" eb="5">
      <t>ケンスウ</t>
    </rPh>
    <phoneticPr fontId="1"/>
  </si>
  <si>
    <t>件</t>
    <rPh sb="0" eb="1">
      <t>ケン</t>
    </rPh>
    <phoneticPr fontId="1"/>
  </si>
  <si>
    <t>上記のとおり請求します。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</si>
  <si>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</si>
  <si>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</si>
  <si>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事業所番号</t>
    <rPh sb="0" eb="3">
      <t>ジギョウショ</t>
    </rPh>
    <rPh sb="3" eb="5">
      <t>バンゴウ</t>
    </rPh>
    <phoneticPr fontId="1"/>
  </si>
  <si>
    <t>請求事業者及び
その事業所の名称</t>
    <rPh sb="0" eb="2">
      <t>セイキュウ</t>
    </rPh>
    <rPh sb="2" eb="5">
      <t>ジギョウシャ</t>
    </rPh>
    <rPh sb="5" eb="6">
      <t>オヨ</t>
    </rPh>
    <rPh sb="10" eb="13">
      <t>ジギョウショ</t>
    </rPh>
    <rPh sb="14" eb="16">
      <t>メイショウ</t>
    </rPh>
    <phoneticPr fontId="1"/>
  </si>
  <si>
    <t>住所
（所在地）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</si>
  <si>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</si>
  <si>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</si>
  <si>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</si>
  <si>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</si>
  <si>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</si>
  <si>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</si>
  <si>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地域生活支援事業費　明細書</t>
    <rPh sb="0" eb="2">
      <t>チイキ</t>
    </rPh>
    <rPh sb="2" eb="4">
      <t>セイカツ</t>
    </rPh>
    <rPh sb="4" eb="6">
      <t>シエン</t>
    </rPh>
    <rPh sb="6" eb="9">
      <t>ジギョウヒ</t>
    </rPh>
    <rPh sb="10" eb="13">
      <t>メイサイショ</t>
    </rPh>
    <phoneticPr fontId="1"/>
  </si>
  <si>
    <t>（　　移動支援・通学等介助　　）</t>
    <rPh sb="3" eb="5">
      <t>イドウ</t>
    </rPh>
    <rPh sb="5" eb="7">
      <t>シエン</t>
    </rPh>
    <phoneticPr fontId="1"/>
  </si>
  <si>
    <t>提供年月</t>
    <rPh sb="0" eb="2">
      <t>テイキョウ</t>
    </rPh>
    <rPh sb="2" eb="4">
      <t>ネンゲツ</t>
    </rPh>
    <phoneticPr fontId="1"/>
  </si>
  <si>
    <t>月分</t>
    <rPh sb="0" eb="1">
      <t>ガツ</t>
    </rPh>
    <rPh sb="1" eb="2">
      <t>ブン</t>
    </rPh>
    <phoneticPr fontId="1"/>
  </si>
  <si>
    <t>受給者証番号　</t>
    <rPh sb="0" eb="3">
      <t>ジュキュウシャ</t>
    </rPh>
    <rPh sb="3" eb="4">
      <t>ショウ</t>
    </rPh>
    <rPh sb="4" eb="6">
      <t>バンゴウ</t>
    </rPh>
    <phoneticPr fontId="1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</si>
  <si>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1"/>
  </si>
  <si>
    <t>支給決定に係る</t>
    <rPh sb="0" eb="2">
      <t>シキュウ</t>
    </rPh>
    <rPh sb="2" eb="4">
      <t>ケッテイ</t>
    </rPh>
    <rPh sb="5" eb="6">
      <t>カカ</t>
    </rPh>
    <phoneticPr fontId="1"/>
  </si>
  <si>
    <t>事業者名</t>
    <rPh sb="0" eb="3">
      <t>ジギョウシャ</t>
    </rPh>
    <rPh sb="3" eb="4">
      <t>メイ</t>
    </rPh>
    <phoneticPr fontId="1"/>
  </si>
  <si>
    <t>障害児氏名</t>
    <rPh sb="0" eb="3">
      <t>ショウガイジ</t>
    </rPh>
    <rPh sb="3" eb="5">
      <t>シメイ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</si>
  <si>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</si>
  <si>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円</t>
    <rPh sb="0" eb="1">
      <t>エン</t>
    </rPh>
    <phoneticPr fontId="1"/>
  </si>
  <si>
    <t>負担割合</t>
    <rPh sb="0" eb="2">
      <t>フタン</t>
    </rPh>
    <rPh sb="2" eb="4">
      <t>ワリアイ</t>
    </rPh>
    <phoneticPr fontId="1"/>
  </si>
  <si>
    <t>１０％</t>
    <phoneticPr fontId="1"/>
  </si>
  <si>
    <t>費　用　の　額　計　算　欄</t>
    <rPh sb="0" eb="1">
      <t>ヒ</t>
    </rPh>
    <rPh sb="2" eb="3">
      <t>ヨウ</t>
    </rPh>
    <rPh sb="6" eb="7">
      <t>ガク</t>
    </rPh>
    <rPh sb="8" eb="9">
      <t>ケイ</t>
    </rPh>
    <rPh sb="10" eb="11">
      <t>サン</t>
    </rPh>
    <rPh sb="12" eb="13">
      <t>ラン</t>
    </rPh>
    <phoneticPr fontId="1"/>
  </si>
  <si>
    <t>サービスコード</t>
    <phoneticPr fontId="1"/>
  </si>
  <si>
    <t>サービス内容</t>
    <rPh sb="4" eb="6">
      <t>ナイヨウ</t>
    </rPh>
    <phoneticPr fontId="1"/>
  </si>
  <si>
    <t>算定単価額</t>
    <rPh sb="0" eb="2">
      <t>サンテイ</t>
    </rPh>
    <rPh sb="2" eb="4">
      <t>タンカ</t>
    </rPh>
    <rPh sb="4" eb="5">
      <t>ガク</t>
    </rPh>
    <phoneticPr fontId="1"/>
  </si>
  <si>
    <t>算定回数</t>
    <rPh sb="0" eb="2">
      <t>サンテイ</t>
    </rPh>
    <rPh sb="2" eb="4">
      <t>カイスウ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</si>
  <si>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</si>
  <si>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</si>
  <si>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サービス
コード</t>
  </si>
  <si>
    <t>単価　(円)</t>
    <rPh sb="0" eb="2">
      <t>タンカ</t>
    </rPh>
    <rPh sb="4" eb="5">
      <t>エン</t>
    </rPh>
    <phoneticPr fontId="1"/>
  </si>
  <si>
    <t>通し番号</t>
    <rPh sb="0" eb="1">
      <t>トオ</t>
    </rPh>
    <rPh sb="2" eb="4">
      <t>バンゴウ</t>
    </rPh>
    <phoneticPr fontId="1"/>
  </si>
  <si>
    <t>移動・介護伴わない０．５Ｈ</t>
    <rPh sb="0" eb="2">
      <t>イドウ</t>
    </rPh>
    <rPh sb="3" eb="5">
      <t>カイゴ</t>
    </rPh>
    <rPh sb="5" eb="6">
      <t>トモナ</t>
    </rPh>
    <phoneticPr fontId="2"/>
  </si>
  <si>
    <t>移動・介護伴わない１．０Ｈ</t>
    <rPh sb="0" eb="2">
      <t>イドウ</t>
    </rPh>
    <rPh sb="3" eb="5">
      <t>カイゴ</t>
    </rPh>
    <phoneticPr fontId="2"/>
  </si>
  <si>
    <t>移動・介護伴わない１．５Ｈ</t>
    <rPh sb="0" eb="2">
      <t>イドウ</t>
    </rPh>
    <rPh sb="3" eb="5">
      <t>カイゴ</t>
    </rPh>
    <phoneticPr fontId="2"/>
  </si>
  <si>
    <t>移動・介護伴わない２．０Ｈ</t>
    <rPh sb="0" eb="2">
      <t>イドウ</t>
    </rPh>
    <rPh sb="3" eb="5">
      <t>カイゴ</t>
    </rPh>
    <phoneticPr fontId="2"/>
  </si>
  <si>
    <t>移動・介護伴わない２．５Ｈ</t>
    <rPh sb="0" eb="2">
      <t>イドウ</t>
    </rPh>
    <rPh sb="3" eb="5">
      <t>カイゴ</t>
    </rPh>
    <phoneticPr fontId="2"/>
  </si>
  <si>
    <t>移動・介護伴わない３．０Ｈ</t>
    <rPh sb="0" eb="2">
      <t>イドウ</t>
    </rPh>
    <rPh sb="3" eb="5">
      <t>カイゴ</t>
    </rPh>
    <phoneticPr fontId="2"/>
  </si>
  <si>
    <t>移動・介護伴わない３．５Ｈ</t>
    <rPh sb="0" eb="2">
      <t>イドウ</t>
    </rPh>
    <rPh sb="3" eb="5">
      <t>カイゴ</t>
    </rPh>
    <phoneticPr fontId="2"/>
  </si>
  <si>
    <t>移動・介護伴わない４．０Ｈ</t>
    <rPh sb="0" eb="2">
      <t>イドウ</t>
    </rPh>
    <rPh sb="3" eb="5">
      <t>カイゴ</t>
    </rPh>
    <phoneticPr fontId="2"/>
  </si>
  <si>
    <t>移動・介護伴わない４．５Ｈ</t>
    <rPh sb="0" eb="2">
      <t>イドウ</t>
    </rPh>
    <rPh sb="3" eb="5">
      <t>カイゴ</t>
    </rPh>
    <phoneticPr fontId="2"/>
  </si>
  <si>
    <t>移動・介護伴わない５．０Ｈ</t>
    <rPh sb="0" eb="2">
      <t>イドウ</t>
    </rPh>
    <rPh sb="3" eb="5">
      <t>カイゴ</t>
    </rPh>
    <phoneticPr fontId="2"/>
  </si>
  <si>
    <t>移動・介護伴わない５．５Ｈ</t>
    <rPh sb="0" eb="2">
      <t>イドウ</t>
    </rPh>
    <rPh sb="3" eb="5">
      <t>カイゴ</t>
    </rPh>
    <phoneticPr fontId="2"/>
  </si>
  <si>
    <t>移動・介護伴わない６．０Ｈ</t>
    <rPh sb="0" eb="2">
      <t>イドウ</t>
    </rPh>
    <rPh sb="3" eb="5">
      <t>カイゴ</t>
    </rPh>
    <phoneticPr fontId="2"/>
  </si>
  <si>
    <t>移動・介護伴わない６．５Ｈ</t>
    <rPh sb="0" eb="2">
      <t>イドウ</t>
    </rPh>
    <rPh sb="3" eb="5">
      <t>カイゴ</t>
    </rPh>
    <phoneticPr fontId="2"/>
  </si>
  <si>
    <t>移動・介護伴わない７．０Ｈ</t>
    <rPh sb="0" eb="2">
      <t>イドウ</t>
    </rPh>
    <rPh sb="3" eb="5">
      <t>カイゴ</t>
    </rPh>
    <phoneticPr fontId="2"/>
  </si>
  <si>
    <t>移動・介護伴わない７．５Ｈ</t>
    <rPh sb="0" eb="2">
      <t>イドウ</t>
    </rPh>
    <rPh sb="3" eb="5">
      <t>カイゴ</t>
    </rPh>
    <phoneticPr fontId="2"/>
  </si>
  <si>
    <t>移動・介護伴わない８．０Ｈ</t>
    <rPh sb="0" eb="2">
      <t>イドウ</t>
    </rPh>
    <rPh sb="3" eb="5">
      <t>カイゴ</t>
    </rPh>
    <phoneticPr fontId="2"/>
  </si>
  <si>
    <t>移動・介護伴わない超過０．５Hごと</t>
    <rPh sb="0" eb="2">
      <t>イドウ</t>
    </rPh>
    <rPh sb="3" eb="5">
      <t>カイゴ</t>
    </rPh>
    <rPh sb="9" eb="11">
      <t>チョウカ</t>
    </rPh>
    <phoneticPr fontId="2"/>
  </si>
  <si>
    <t>早朝・夜間加算（介護伴わない）０．５Hごと</t>
    <rPh sb="5" eb="7">
      <t>カサン</t>
    </rPh>
    <rPh sb="8" eb="9">
      <t>スケ</t>
    </rPh>
    <rPh sb="9" eb="10">
      <t>ゴ</t>
    </rPh>
    <rPh sb="10" eb="11">
      <t>トモナ</t>
    </rPh>
    <phoneticPr fontId="1"/>
  </si>
  <si>
    <t>移動・介護伴う０．５Ｈ</t>
    <rPh sb="0" eb="1">
      <t>ワタル</t>
    </rPh>
    <rPh sb="1" eb="2">
      <t>ドウ</t>
    </rPh>
    <rPh sb="3" eb="5">
      <t>カイゴ</t>
    </rPh>
    <phoneticPr fontId="2"/>
  </si>
  <si>
    <t>移動・介護伴う１．０Ｈ</t>
    <rPh sb="0" eb="2">
      <t>イドウ</t>
    </rPh>
    <rPh sb="3" eb="5">
      <t>カイゴ</t>
    </rPh>
    <phoneticPr fontId="2"/>
  </si>
  <si>
    <t>移動・介護伴う１．５Ｈ</t>
    <rPh sb="0" eb="2">
      <t>イドウ</t>
    </rPh>
    <rPh sb="3" eb="5">
      <t>カイゴ</t>
    </rPh>
    <phoneticPr fontId="2"/>
  </si>
  <si>
    <t>移動・介護伴う２．０Ｈ</t>
    <rPh sb="0" eb="2">
      <t>イドウ</t>
    </rPh>
    <rPh sb="3" eb="5">
      <t>カイゴ</t>
    </rPh>
    <phoneticPr fontId="2"/>
  </si>
  <si>
    <t>移動・介護伴う２．５Ｈ</t>
    <rPh sb="0" eb="2">
      <t>イドウ</t>
    </rPh>
    <rPh sb="3" eb="5">
      <t>カイゴ</t>
    </rPh>
    <phoneticPr fontId="2"/>
  </si>
  <si>
    <t>移動・介護伴う３．０Ｈ</t>
    <rPh sb="0" eb="2">
      <t>イドウ</t>
    </rPh>
    <rPh sb="3" eb="5">
      <t>カイゴ</t>
    </rPh>
    <phoneticPr fontId="2"/>
  </si>
  <si>
    <t>移動・介護伴う３．５Ｈ</t>
    <rPh sb="0" eb="2">
      <t>イドウ</t>
    </rPh>
    <rPh sb="3" eb="5">
      <t>カイゴ</t>
    </rPh>
    <phoneticPr fontId="2"/>
  </si>
  <si>
    <t>移動・介護伴う４．０Ｈ</t>
    <rPh sb="0" eb="2">
      <t>イドウ</t>
    </rPh>
    <rPh sb="3" eb="5">
      <t>カイゴ</t>
    </rPh>
    <phoneticPr fontId="2"/>
  </si>
  <si>
    <t>移動・介護伴う４．５Ｈ</t>
    <rPh sb="0" eb="2">
      <t>イドウ</t>
    </rPh>
    <rPh sb="3" eb="5">
      <t>カイゴ</t>
    </rPh>
    <phoneticPr fontId="2"/>
  </si>
  <si>
    <t>移動・介護伴う５．０Ｈ</t>
    <rPh sb="0" eb="2">
      <t>イドウ</t>
    </rPh>
    <rPh sb="3" eb="5">
      <t>カイゴ</t>
    </rPh>
    <phoneticPr fontId="2"/>
  </si>
  <si>
    <t>移動・介護伴う５．５Ｈ</t>
    <rPh sb="0" eb="2">
      <t>イドウ</t>
    </rPh>
    <phoneticPr fontId="2"/>
  </si>
  <si>
    <t>移動・介護伴う６．０Ｈ</t>
    <rPh sb="0" eb="2">
      <t>イドウ</t>
    </rPh>
    <phoneticPr fontId="2"/>
  </si>
  <si>
    <t>移動・介護伴う６．５Ｈ</t>
    <rPh sb="0" eb="2">
      <t>イドウ</t>
    </rPh>
    <phoneticPr fontId="2"/>
  </si>
  <si>
    <t>移動・介護伴う７．０Ｈ</t>
    <rPh sb="0" eb="2">
      <t>イドウ</t>
    </rPh>
    <phoneticPr fontId="2"/>
  </si>
  <si>
    <t>移動・介護伴う７．５Ｈ</t>
    <rPh sb="0" eb="2">
      <t>イドウ</t>
    </rPh>
    <phoneticPr fontId="2"/>
  </si>
  <si>
    <t>移動・介護伴う８．０Ｈ</t>
    <rPh sb="0" eb="2">
      <t>イドウ</t>
    </rPh>
    <phoneticPr fontId="2"/>
  </si>
  <si>
    <t>移動・介護伴う超過０．５Hごと</t>
    <rPh sb="7" eb="9">
      <t>チョウカ</t>
    </rPh>
    <phoneticPr fontId="1"/>
  </si>
  <si>
    <t>早朝・夜間加算（介護伴う）０．５Hごと</t>
    <rPh sb="5" eb="7">
      <t>カサン</t>
    </rPh>
    <rPh sb="8" eb="9">
      <t>スケ</t>
    </rPh>
    <rPh sb="9" eb="10">
      <t>ゴ</t>
    </rPh>
    <rPh sb="10" eb="11">
      <t>トモナ</t>
    </rPh>
    <phoneticPr fontId="1"/>
  </si>
  <si>
    <t>移動・介護伴う２人目０．５Ｈ</t>
    <rPh sb="0" eb="1">
      <t>ワタル</t>
    </rPh>
    <rPh sb="1" eb="2">
      <t>ドウ</t>
    </rPh>
    <phoneticPr fontId="2"/>
  </si>
  <si>
    <t>移動・介護伴う２人目１．０Ｈ</t>
    <rPh sb="0" eb="2">
      <t>イドウ</t>
    </rPh>
    <phoneticPr fontId="2"/>
  </si>
  <si>
    <t>移動・介護伴う２人目１．５Ｈ</t>
    <rPh sb="0" eb="2">
      <t>イドウ</t>
    </rPh>
    <phoneticPr fontId="2"/>
  </si>
  <si>
    <t>移動・介護伴う２人目２．０Ｈ</t>
    <rPh sb="0" eb="2">
      <t>イドウ</t>
    </rPh>
    <phoneticPr fontId="2"/>
  </si>
  <si>
    <t>移動・介護伴う２人目２．５Ｈ</t>
    <rPh sb="0" eb="2">
      <t>イドウ</t>
    </rPh>
    <phoneticPr fontId="2"/>
  </si>
  <si>
    <t>移動・介護伴う２人目３．０Ｈ</t>
    <rPh sb="0" eb="2">
      <t>イドウ</t>
    </rPh>
    <phoneticPr fontId="2"/>
  </si>
  <si>
    <t>移動・介護伴う２人目３．５Ｈ</t>
    <rPh sb="0" eb="2">
      <t>イドウ</t>
    </rPh>
    <phoneticPr fontId="2"/>
  </si>
  <si>
    <t>移動・介護伴う２人目４．０Ｈ</t>
    <rPh sb="0" eb="2">
      <t>イドウ</t>
    </rPh>
    <phoneticPr fontId="2"/>
  </si>
  <si>
    <t>移動・介護伴う２人目４．５Ｈ</t>
    <rPh sb="0" eb="2">
      <t>イドウ</t>
    </rPh>
    <phoneticPr fontId="2"/>
  </si>
  <si>
    <t>移動・介護伴う２人目５．０Ｈ</t>
    <rPh sb="0" eb="2">
      <t>イドウ</t>
    </rPh>
    <phoneticPr fontId="2"/>
  </si>
  <si>
    <t>移動・介護伴う２人目５．５Ｈ</t>
    <rPh sb="0" eb="2">
      <t>イドウ</t>
    </rPh>
    <phoneticPr fontId="2"/>
  </si>
  <si>
    <t>移動・介護伴う２人目６．０Ｈ</t>
    <rPh sb="0" eb="2">
      <t>イドウ</t>
    </rPh>
    <phoneticPr fontId="2"/>
  </si>
  <si>
    <t>移動・介護伴う２人目６．５Ｈ</t>
    <rPh sb="0" eb="2">
      <t>イドウ</t>
    </rPh>
    <phoneticPr fontId="2"/>
  </si>
  <si>
    <t>移動・介護伴う２人目７．０Ｈ</t>
    <rPh sb="0" eb="2">
      <t>イドウ</t>
    </rPh>
    <phoneticPr fontId="2"/>
  </si>
  <si>
    <t>移動・介護伴う２人目７．５Ｈ</t>
    <rPh sb="0" eb="2">
      <t>イドウ</t>
    </rPh>
    <phoneticPr fontId="2"/>
  </si>
  <si>
    <t>移動・介護伴う２人目８．０Ｈ</t>
    <rPh sb="0" eb="2">
      <t>イドウ</t>
    </rPh>
    <phoneticPr fontId="2"/>
  </si>
  <si>
    <t>移動・介護伴う２人目超過０．５Hごと</t>
    <rPh sb="0" eb="2">
      <t>イドウ</t>
    </rPh>
    <rPh sb="10" eb="12">
      <t>チョウカ</t>
    </rPh>
    <phoneticPr fontId="1"/>
  </si>
  <si>
    <t>早朝・夜間加算（介護伴う２人目）０．５Hごと</t>
    <rPh sb="5" eb="7">
      <t>カサン</t>
    </rPh>
    <rPh sb="10" eb="11">
      <t>トモナ</t>
    </rPh>
    <phoneticPr fontId="1"/>
  </si>
  <si>
    <t>通学・介護伴わない０．５Ｈ</t>
    <rPh sb="5" eb="6">
      <t>トモナ</t>
    </rPh>
    <phoneticPr fontId="2"/>
  </si>
  <si>
    <t>通学・介護伴わない１．０Ｈ</t>
    <rPh sb="5" eb="6">
      <t>トモナ</t>
    </rPh>
    <phoneticPr fontId="2"/>
  </si>
  <si>
    <t>通学・介護伴う０．５Ｈ</t>
    <rPh sb="5" eb="6">
      <t>トモナ</t>
    </rPh>
    <phoneticPr fontId="2"/>
  </si>
  <si>
    <t>通学・介護伴う１．０Ｈ</t>
    <rPh sb="1" eb="2">
      <t>ガク</t>
    </rPh>
    <rPh sb="3" eb="5">
      <t>カイゴ</t>
    </rPh>
    <phoneticPr fontId="2"/>
  </si>
  <si>
    <t>通学・介護伴う２人目０．５Ｈ</t>
    <rPh sb="5" eb="6">
      <t>トモナ</t>
    </rPh>
    <rPh sb="8" eb="9">
      <t>ニン</t>
    </rPh>
    <rPh sb="9" eb="10">
      <t>メ</t>
    </rPh>
    <phoneticPr fontId="2"/>
  </si>
  <si>
    <t>通学・介護伴う２人目１．０Ｈ</t>
    <rPh sb="8" eb="9">
      <t>ニン</t>
    </rPh>
    <rPh sb="9" eb="10">
      <t>メ</t>
    </rPh>
    <phoneticPr fontId="2"/>
  </si>
  <si>
    <t>通学・介護伴わない超過０．５Hごと</t>
    <rPh sb="5" eb="6">
      <t>トモナ</t>
    </rPh>
    <rPh sb="9" eb="11">
      <t>チョウカ</t>
    </rPh>
    <phoneticPr fontId="2"/>
  </si>
  <si>
    <t>通学・介護伴う超過０．５Hごと</t>
    <rPh sb="1" eb="2">
      <t>ガク</t>
    </rPh>
    <rPh sb="3" eb="5">
      <t>カイゴ</t>
    </rPh>
    <rPh sb="7" eb="9">
      <t>チョウカ</t>
    </rPh>
    <phoneticPr fontId="2"/>
  </si>
  <si>
    <t>通学・介護伴う２人目超過０．５Hごと</t>
    <rPh sb="8" eb="9">
      <t>ニン</t>
    </rPh>
    <rPh sb="9" eb="10">
      <t>メ</t>
    </rPh>
    <rPh sb="10" eb="12">
      <t>チョウカ</t>
    </rPh>
    <phoneticPr fontId="2"/>
  </si>
  <si>
    <t>通学・早朝・夜間加算（介護伴わない）０．５Hごと</t>
    <rPh sb="3" eb="5">
      <t>ソウチョウ</t>
    </rPh>
    <rPh sb="6" eb="8">
      <t>ヤカン</t>
    </rPh>
    <rPh sb="8" eb="10">
      <t>カサン</t>
    </rPh>
    <rPh sb="13" eb="14">
      <t>トモナ</t>
    </rPh>
    <phoneticPr fontId="2"/>
  </si>
  <si>
    <t>通学・早朝・夜間加算（介護伴う）０．５Hごと</t>
    <rPh sb="1" eb="2">
      <t>ガク</t>
    </rPh>
    <rPh sb="3" eb="5">
      <t>ソウチョウ</t>
    </rPh>
    <rPh sb="6" eb="8">
      <t>ヤカン</t>
    </rPh>
    <rPh sb="8" eb="10">
      <t>カサン</t>
    </rPh>
    <rPh sb="11" eb="13">
      <t>カイゴ</t>
    </rPh>
    <phoneticPr fontId="2"/>
  </si>
  <si>
    <t>通学・早朝・夜間加算（介護伴う２人目）０．５Hごと</t>
    <rPh sb="3" eb="5">
      <t>ソウチョウ</t>
    </rPh>
    <rPh sb="6" eb="8">
      <t>ヤカン</t>
    </rPh>
    <rPh sb="8" eb="10">
      <t>カサン</t>
    </rPh>
    <rPh sb="16" eb="17">
      <t>ニン</t>
    </rPh>
    <rPh sb="17" eb="18">
      <t>メ</t>
    </rPh>
    <phoneticPr fontId="2"/>
  </si>
  <si>
    <t>請求区分</t>
    <rPh sb="0" eb="2">
      <t>セイキュウ</t>
    </rPh>
    <rPh sb="2" eb="4">
      <t>クブン</t>
    </rPh>
    <phoneticPr fontId="1"/>
  </si>
  <si>
    <t>受給者証
番号</t>
    <rPh sb="0" eb="3">
      <t>ジュキュウシャ</t>
    </rPh>
    <rPh sb="3" eb="4">
      <t>ショウ</t>
    </rPh>
    <rPh sb="5" eb="7">
      <t>バンゴウ</t>
    </rPh>
    <phoneticPr fontId="1"/>
  </si>
  <si>
    <t>事業者名及び
事業所名</t>
    <phoneticPr fontId="1"/>
  </si>
  <si>
    <t>(児童氏名)</t>
    <rPh sb="1" eb="3">
      <t>ジドウ</t>
    </rPh>
    <rPh sb="3" eb="5">
      <t>シメイ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</si>
  <si>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</si>
  <si>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</si>
  <si>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（※該当の利用目的に✓を付け、右欄に経路を記載してください）</t>
    <rPh sb="2" eb="4">
      <t>ガイトウ</t>
    </rPh>
    <rPh sb="5" eb="7">
      <t>リヨウ</t>
    </rPh>
    <rPh sb="7" eb="9">
      <t>モクテキ</t>
    </rPh>
    <rPh sb="12" eb="13">
      <t>ツ</t>
    </rPh>
    <rPh sb="15" eb="16">
      <t>ミギ</t>
    </rPh>
    <rPh sb="16" eb="17">
      <t>ラン</t>
    </rPh>
    <rPh sb="18" eb="20">
      <t>ケイロ</t>
    </rPh>
    <rPh sb="21" eb="23">
      <t>キサイ</t>
    </rPh>
    <phoneticPr fontId="1"/>
  </si>
  <si>
    <t>サービス提供時間</t>
    <rPh sb="4" eb="6">
      <t>テイキョウ</t>
    </rPh>
    <rPh sb="6" eb="8">
      <t>ジカン</t>
    </rPh>
    <phoneticPr fontId="1"/>
  </si>
  <si>
    <t>加算算定回数</t>
    <rPh sb="0" eb="2">
      <t>カサン</t>
    </rPh>
    <rPh sb="2" eb="4">
      <t>サンテイ</t>
    </rPh>
    <rPh sb="4" eb="6">
      <t>カイスウ</t>
    </rPh>
    <phoneticPr fontId="1"/>
  </si>
  <si>
    <t>利用者
確認欄</t>
    <rPh sb="0" eb="3">
      <t>リヨウシャ</t>
    </rPh>
    <rPh sb="4" eb="6">
      <t>カクニン</t>
    </rPh>
    <rPh sb="6" eb="7">
      <t>ラン</t>
    </rPh>
    <phoneticPr fontId="1"/>
  </si>
  <si>
    <t>✔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</si>
  <si>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</si>
  <si>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</si>
  <si>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</si>
  <si>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</si>
  <si>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</si>
  <si>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</si>
  <si>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移動支援（介護伴う）</t>
    <rPh sb="0" eb="2">
      <t>イドウ</t>
    </rPh>
    <rPh sb="2" eb="4">
      <t>シエン</t>
    </rPh>
    <rPh sb="5" eb="7">
      <t>カイゴ</t>
    </rPh>
    <rPh sb="7" eb="8">
      <t>トモナ</t>
    </rPh>
    <phoneticPr fontId="1"/>
  </si>
  <si>
    <t>移動支援（介護伴わない）</t>
    <rPh sb="0" eb="2">
      <t>イドウ</t>
    </rPh>
    <rPh sb="2" eb="4">
      <t>シエン</t>
    </rPh>
    <rPh sb="5" eb="7">
      <t>カイゴ</t>
    </rPh>
    <rPh sb="7" eb="8">
      <t>トモナ</t>
    </rPh>
    <phoneticPr fontId="1"/>
  </si>
  <si>
    <t>目的</t>
    <rPh sb="0" eb="2">
      <t>モクテキ</t>
    </rPh>
    <phoneticPr fontId="1"/>
  </si>
  <si>
    <t>経路</t>
    <rPh sb="0" eb="2">
      <t>ケイロ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</si>
  <si>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</si>
  <si>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</si>
  <si>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提供時間数</t>
    <rPh sb="0" eb="2">
      <t>テイキョウ</t>
    </rPh>
    <rPh sb="2" eb="4">
      <t>ジカン</t>
    </rPh>
    <rPh sb="4" eb="5">
      <t>カズ</t>
    </rPh>
    <phoneticPr fontId="1"/>
  </si>
  <si>
    <t>区分</t>
    <rPh sb="0" eb="2">
      <t>クブン</t>
    </rPh>
    <phoneticPr fontId="1"/>
  </si>
  <si>
    <t>(提供数-8時間)</t>
    <rPh sb="1" eb="3">
      <t>テイキョウ</t>
    </rPh>
    <rPh sb="3" eb="4">
      <t>スウ</t>
    </rPh>
    <rPh sb="6" eb="8">
      <t>ジカン</t>
    </rPh>
    <phoneticPr fontId="1"/>
  </si>
  <si>
    <t>８時間超</t>
    <phoneticPr fontId="1"/>
  </si>
  <si>
    <t>早朝/夜間</t>
    <rPh sb="0" eb="2">
      <t>ソウチョウ</t>
    </rPh>
    <rPh sb="3" eb="5">
      <t>ヤカン</t>
    </rPh>
    <phoneticPr fontId="1"/>
  </si>
  <si>
    <t>（例）</t>
    <rPh sb="1" eb="2">
      <t>レイ</t>
    </rPh>
    <phoneticPr fontId="1"/>
  </si>
  <si>
    <t>社会参加</t>
    <rPh sb="0" eb="2">
      <t>シャカイ</t>
    </rPh>
    <rPh sb="2" eb="4">
      <t>サンカ</t>
    </rPh>
    <phoneticPr fontId="1"/>
  </si>
  <si>
    <t>手続き</t>
    <rPh sb="0" eb="2">
      <t>テツヅ</t>
    </rPh>
    <phoneticPr fontId="1"/>
  </si>
  <si>
    <t>：</t>
    <phoneticPr fontId="1"/>
  </si>
  <si>
    <t>買い物</t>
    <phoneticPr fontId="1"/>
  </si>
  <si>
    <t>✔</t>
  </si>
  <si>
    <t>余暇活動</t>
    <phoneticPr fontId="1"/>
  </si>
  <si>
    <t>その他</t>
    <rPh sb="2" eb="3">
      <t>タ</t>
    </rPh>
    <phoneticPr fontId="1"/>
  </si>
  <si>
    <t>自宅⇒○○公園⇒スーパー○○⇒自宅</t>
    <rPh sb="0" eb="2">
      <t>ジタク</t>
    </rPh>
    <rPh sb="5" eb="7">
      <t>コウエン</t>
    </rPh>
    <rPh sb="15" eb="17">
      <t>ジタク</t>
    </rPh>
    <phoneticPr fontId="1"/>
  </si>
  <si>
    <t>受給者
氏名</t>
    <rPh sb="0" eb="3">
      <t>ジュキュウシャ</t>
    </rPh>
    <rPh sb="4" eb="6">
      <t>シメイ</t>
    </rPh>
    <phoneticPr fontId="1"/>
  </si>
  <si>
    <t>事業所番号</t>
    <phoneticPr fontId="1"/>
  </si>
  <si>
    <t>提供年月</t>
    <phoneticPr fontId="1"/>
  </si>
  <si>
    <t>契約時間</t>
    <phoneticPr fontId="1"/>
  </si>
  <si>
    <t>時間</t>
    <rPh sb="0" eb="2">
      <t>ジカン</t>
    </rPh>
    <phoneticPr fontId="1"/>
  </si>
  <si>
    <t>通学等介助（介護伴わない）</t>
    <rPh sb="0" eb="2">
      <t>ツウガク</t>
    </rPh>
    <rPh sb="2" eb="3">
      <t>トウ</t>
    </rPh>
    <rPh sb="3" eb="5">
      <t>カイジョ</t>
    </rPh>
    <rPh sb="6" eb="8">
      <t>カイゴ</t>
    </rPh>
    <rPh sb="8" eb="9">
      <t>トモナ</t>
    </rPh>
    <phoneticPr fontId="1"/>
  </si>
  <si>
    <t>通学等介助（介護伴う）</t>
    <rPh sb="0" eb="2">
      <t>ツウガク</t>
    </rPh>
    <rPh sb="2" eb="3">
      <t>トウ</t>
    </rPh>
    <rPh sb="3" eb="5">
      <t>カイジョ</t>
    </rPh>
    <rPh sb="6" eb="8">
      <t>カイゴ</t>
    </rPh>
    <rPh sb="8" eb="9">
      <t>トモナ</t>
    </rPh>
    <phoneticPr fontId="1"/>
  </si>
  <si>
    <t>学校等(バスP)→自宅</t>
    <phoneticPr fontId="1"/>
  </si>
  <si>
    <t>学童等→自宅</t>
    <phoneticPr fontId="1"/>
  </si>
  <si>
    <t>自宅→学校等(バスP)</t>
    <rPh sb="0" eb="2">
      <t>ジタク</t>
    </rPh>
    <rPh sb="3" eb="5">
      <t>ガッコウ</t>
    </rPh>
    <rPh sb="5" eb="6">
      <t>トウ</t>
    </rPh>
    <phoneticPr fontId="1"/>
  </si>
  <si>
    <t>学校等(バスP)→学童等</t>
    <phoneticPr fontId="1"/>
  </si>
  <si>
    <t>冠婚葬祭</t>
  </si>
  <si>
    <t>（プルダウンから選択）</t>
  </si>
  <si>
    <t>請求
担当者</t>
    <phoneticPr fontId="1"/>
  </si>
  <si>
    <r>
      <t>移動支援サービス提供実績記録票（　</t>
    </r>
    <r>
      <rPr>
        <b/>
        <sz val="28"/>
        <color rgb="FFFF0000"/>
        <rFont val="ＭＳ ゴシック"/>
        <family val="3"/>
        <charset val="128"/>
      </rPr>
      <t>移　動　支　援　</t>
    </r>
    <r>
      <rPr>
        <b/>
        <sz val="28"/>
        <color theme="1"/>
        <rFont val="ＭＳ 明朝"/>
        <family val="1"/>
        <charset val="128"/>
      </rPr>
      <t>）</t>
    </r>
    <rPh sb="17" eb="18">
      <t>イ</t>
    </rPh>
    <rPh sb="19" eb="20">
      <t>ドウ</t>
    </rPh>
    <rPh sb="21" eb="22">
      <t>シ</t>
    </rPh>
    <rPh sb="23" eb="24">
      <t>エン</t>
    </rPh>
    <phoneticPr fontId="1"/>
  </si>
  <si>
    <t>30分超過</t>
    <rPh sb="2" eb="3">
      <t>フン</t>
    </rPh>
    <rPh sb="3" eb="5">
      <t>チョウカ</t>
    </rPh>
    <phoneticPr fontId="1"/>
  </si>
  <si>
    <r>
      <t>移動支援サービス提供実績記録票（　</t>
    </r>
    <r>
      <rPr>
        <b/>
        <sz val="28"/>
        <color theme="0"/>
        <rFont val="ＭＳ ゴシック"/>
        <family val="3"/>
        <charset val="128"/>
      </rPr>
      <t>通　学　等　介　助　</t>
    </r>
    <r>
      <rPr>
        <b/>
        <sz val="28"/>
        <color theme="0"/>
        <rFont val="ＭＳ 明朝"/>
        <family val="1"/>
        <charset val="128"/>
      </rPr>
      <t>）</t>
    </r>
    <rPh sb="17" eb="18">
      <t>ツウ</t>
    </rPh>
    <rPh sb="19" eb="20">
      <t>ガク</t>
    </rPh>
    <rPh sb="21" eb="22">
      <t>トウ</t>
    </rPh>
    <rPh sb="23" eb="24">
      <t>スケ</t>
    </rPh>
    <rPh sb="25" eb="26">
      <t>スケ</t>
    </rPh>
    <phoneticPr fontId="1"/>
  </si>
  <si>
    <t>合　　計</t>
    <rPh sb="0" eb="1">
      <t>ゴウ</t>
    </rPh>
    <rPh sb="3" eb="4">
      <t/>
    </rPh>
    <phoneticPr fontId="1"/>
  </si>
  <si>
    <t>合　　計</t>
    <rPh sb="0" eb="1">
      <t>ゴウ</t>
    </rPh>
    <rPh sb="3" eb="4">
      <t>ケイ</t>
    </rPh>
    <phoneticPr fontId="1"/>
  </si>
  <si>
    <t>　</t>
    <phoneticPr fontId="1"/>
  </si>
  <si>
    <t>回数(早朝)</t>
    <rPh sb="0" eb="2">
      <t>カイスウ</t>
    </rPh>
    <rPh sb="3" eb="5">
      <t>ソウチョウ</t>
    </rPh>
    <phoneticPr fontId="1"/>
  </si>
  <si>
    <t>回数(夜間)</t>
    <rPh sb="3" eb="5">
      <t>ヤカン</t>
    </rPh>
    <phoneticPr fontId="1"/>
  </si>
  <si>
    <t>8.0H</t>
  </si>
  <si>
    <t>1.0H</t>
  </si>
  <si>
    <t>早朝分①</t>
    <rPh sb="0" eb="2">
      <t>ソウチョウ</t>
    </rPh>
    <rPh sb="2" eb="3">
      <t>ブン</t>
    </rPh>
    <phoneticPr fontId="1"/>
  </si>
  <si>
    <t>早朝分②</t>
    <rPh sb="0" eb="2">
      <t>ソウチョウ</t>
    </rPh>
    <rPh sb="2" eb="3">
      <t>ブン</t>
    </rPh>
    <phoneticPr fontId="1"/>
  </si>
  <si>
    <t>夜間分①</t>
    <rPh sb="0" eb="2">
      <t>ヤカン</t>
    </rPh>
    <rPh sb="2" eb="3">
      <t>ブン</t>
    </rPh>
    <phoneticPr fontId="1"/>
  </si>
  <si>
    <t>夜間分②</t>
    <rPh sb="0" eb="2">
      <t>ヤカン</t>
    </rPh>
    <rPh sb="2" eb="3">
      <t>ブン</t>
    </rPh>
    <phoneticPr fontId="1"/>
  </si>
  <si>
    <t>制御(早朝)</t>
    <rPh sb="0" eb="2">
      <t>セイギョ</t>
    </rPh>
    <rPh sb="3" eb="5">
      <t>ソウチョウ</t>
    </rPh>
    <phoneticPr fontId="1"/>
  </si>
  <si>
    <t>制御(夜間)</t>
    <rPh sb="0" eb="2">
      <t>セイギョ</t>
    </rPh>
    <rPh sb="3" eb="5">
      <t>ヤカン</t>
    </rPh>
    <phoneticPr fontId="1"/>
  </si>
  <si>
    <t>(提供数-1時間)</t>
    <rPh sb="1" eb="3">
      <t>テイキョウ</t>
    </rPh>
    <rPh sb="3" eb="4">
      <t>スウ</t>
    </rPh>
    <rPh sb="6" eb="8">
      <t>ジカン</t>
    </rPh>
    <phoneticPr fontId="1"/>
  </si>
  <si>
    <t>提供年月</t>
  </si>
  <si>
    <t>事業所番号</t>
  </si>
  <si>
    <t>（※該当の経路に✓を付けてください。）</t>
    <rPh sb="2" eb="4">
      <t>ガイトウ</t>
    </rPh>
    <rPh sb="5" eb="7">
      <t>ケイロ</t>
    </rPh>
    <rPh sb="10" eb="11">
      <t>ツ</t>
    </rPh>
    <phoneticPr fontId="1"/>
  </si>
  <si>
    <t>事業者名
及び
事業所名</t>
    <phoneticPr fontId="1"/>
  </si>
  <si>
    <t>通学
通所先</t>
    <rPh sb="0" eb="2">
      <t>ツウガク</t>
    </rPh>
    <rPh sb="3" eb="5">
      <t>ツウショ</t>
    </rPh>
    <rPh sb="5" eb="6">
      <t>サキ</t>
    </rPh>
    <phoneticPr fontId="1"/>
  </si>
  <si>
    <t>学童
名称等</t>
    <rPh sb="0" eb="2">
      <t>ガクドウ</t>
    </rPh>
    <rPh sb="3" eb="5">
      <t>メイショウ</t>
    </rPh>
    <rPh sb="5" eb="6">
      <t>トウ</t>
    </rPh>
    <phoneticPr fontId="1"/>
  </si>
  <si>
    <t>特記事項</t>
    <rPh sb="0" eb="2">
      <t>トッキ</t>
    </rPh>
    <rPh sb="2" eb="4">
      <t>ジコウ</t>
    </rPh>
    <phoneticPr fontId="1"/>
  </si>
  <si>
    <r>
      <rPr>
        <sz val="26"/>
        <color rgb="FFFF0000"/>
        <rFont val="ＭＳ Ｐゴシック"/>
        <family val="3"/>
        <charset val="128"/>
      </rPr>
      <t>　【注意】</t>
    </r>
    <r>
      <rPr>
        <sz val="26"/>
        <rFont val="ＭＳ Ｐ明朝"/>
        <family val="1"/>
        <charset val="128"/>
      </rPr>
      <t>下記のようなケースは、</t>
    </r>
    <r>
      <rPr>
        <u/>
        <sz val="26"/>
        <color rgb="FFFF0000"/>
        <rFont val="ＭＳ Ｐゴシック"/>
        <family val="3"/>
        <charset val="128"/>
      </rPr>
      <t>通学等介助の対象外</t>
    </r>
    <r>
      <rPr>
        <sz val="26"/>
        <rFont val="ＭＳ Ｐ明朝"/>
        <family val="1"/>
        <charset val="128"/>
      </rPr>
      <t>です。※移動支援（社会参加）で請求する必要があります。
　　・自宅から通学先・通所先への送迎等の途中に、余暇活動等の社会参加を行った場合。
　　・短期入所施設への送迎を行った場合。</t>
    </r>
    <rPh sb="2" eb="4">
      <t>チュウイ</t>
    </rPh>
    <rPh sb="5" eb="7">
      <t>カキ</t>
    </rPh>
    <rPh sb="16" eb="18">
      <t>ツウガク</t>
    </rPh>
    <rPh sb="18" eb="19">
      <t>トウ</t>
    </rPh>
    <rPh sb="19" eb="21">
      <t>カイジョ</t>
    </rPh>
    <rPh sb="22" eb="25">
      <t>タイショウガイ</t>
    </rPh>
    <rPh sb="29" eb="31">
      <t>イドウ</t>
    </rPh>
    <rPh sb="31" eb="33">
      <t>シエン</t>
    </rPh>
    <rPh sb="34" eb="36">
      <t>シャカイ</t>
    </rPh>
    <rPh sb="36" eb="38">
      <t>サンカ</t>
    </rPh>
    <rPh sb="40" eb="42">
      <t>セイキュウ</t>
    </rPh>
    <rPh sb="44" eb="46">
      <t>ヒツヨウ</t>
    </rPh>
    <rPh sb="56" eb="58">
      <t>ジタク</t>
    </rPh>
    <rPh sb="60" eb="62">
      <t>ツウガク</t>
    </rPh>
    <rPh sb="62" eb="63">
      <t>サキ</t>
    </rPh>
    <rPh sb="64" eb="66">
      <t>ツウショ</t>
    </rPh>
    <rPh sb="66" eb="67">
      <t>サキ</t>
    </rPh>
    <rPh sb="69" eb="71">
      <t>ソウゲイ</t>
    </rPh>
    <rPh sb="71" eb="72">
      <t>トウ</t>
    </rPh>
    <rPh sb="73" eb="75">
      <t>トチュウ</t>
    </rPh>
    <rPh sb="77" eb="79">
      <t>ヨカ</t>
    </rPh>
    <rPh sb="79" eb="81">
      <t>カツドウ</t>
    </rPh>
    <rPh sb="81" eb="82">
      <t>トウ</t>
    </rPh>
    <rPh sb="83" eb="85">
      <t>シャカイ</t>
    </rPh>
    <rPh sb="85" eb="87">
      <t>サンカ</t>
    </rPh>
    <rPh sb="88" eb="89">
      <t>オコナ</t>
    </rPh>
    <rPh sb="91" eb="93">
      <t>バアイ</t>
    </rPh>
    <rPh sb="98" eb="100">
      <t>タンキ</t>
    </rPh>
    <rPh sb="100" eb="102">
      <t>ニュウショ</t>
    </rPh>
    <rPh sb="102" eb="104">
      <t>シセツ</t>
    </rPh>
    <rPh sb="106" eb="108">
      <t>ソウゲイ</t>
    </rPh>
    <rPh sb="109" eb="110">
      <t>オコナ</t>
    </rPh>
    <rPh sb="112" eb="114">
      <t>バアイ</t>
    </rPh>
    <phoneticPr fontId="1"/>
  </si>
  <si>
    <t>当月費用の額合計　　（１）</t>
    <rPh sb="0" eb="1">
      <t>トウ</t>
    </rPh>
    <rPh sb="1" eb="2">
      <t>ツキ</t>
    </rPh>
    <rPh sb="2" eb="3">
      <t>ヒ</t>
    </rPh>
    <rPh sb="3" eb="4">
      <t>ヨウ</t>
    </rPh>
    <rPh sb="5" eb="6">
      <t>ガク</t>
    </rPh>
    <rPh sb="6" eb="7">
      <t>ゴウ</t>
    </rPh>
    <rPh sb="7" eb="8">
      <t>ケイ</t>
    </rPh>
    <phoneticPr fontId="1"/>
  </si>
  <si>
    <t>　　　当月利用者負担額　　（２）</t>
    <rPh sb="3" eb="4">
      <t>トウ</t>
    </rPh>
    <rPh sb="4" eb="5">
      <t>ガツ</t>
    </rPh>
    <rPh sb="5" eb="6">
      <t>リ</t>
    </rPh>
    <rPh sb="6" eb="7">
      <t>ヨウ</t>
    </rPh>
    <rPh sb="7" eb="8">
      <t>シャ</t>
    </rPh>
    <rPh sb="8" eb="9">
      <t>フ</t>
    </rPh>
    <rPh sb="9" eb="10">
      <t>タン</t>
    </rPh>
    <rPh sb="10" eb="11">
      <t>ガク</t>
    </rPh>
    <phoneticPr fontId="1"/>
  </si>
  <si>
    <t>　　　　上限管理後利用者負担額　　（２）´</t>
    <rPh sb="4" eb="5">
      <t>ウエ</t>
    </rPh>
    <rPh sb="5" eb="6">
      <t>キリ</t>
    </rPh>
    <rPh sb="6" eb="7">
      <t>カン</t>
    </rPh>
    <rPh sb="7" eb="8">
      <t>リ</t>
    </rPh>
    <rPh sb="8" eb="9">
      <t>ゴ</t>
    </rPh>
    <rPh sb="9" eb="10">
      <t>リ</t>
    </rPh>
    <rPh sb="10" eb="11">
      <t>ヨウ</t>
    </rPh>
    <rPh sb="11" eb="12">
      <t>モノ</t>
    </rPh>
    <rPh sb="12" eb="13">
      <t>フ</t>
    </rPh>
    <rPh sb="13" eb="14">
      <t>タン</t>
    </rPh>
    <rPh sb="14" eb="15">
      <t>ガク</t>
    </rPh>
    <phoneticPr fontId="1"/>
  </si>
  <si>
    <t>　　　　　　　当月請求額　　（１）－（２）（または（１）－（２）´）</t>
    <rPh sb="7" eb="8">
      <t>トウ</t>
    </rPh>
    <rPh sb="8" eb="9">
      <t>ツキ</t>
    </rPh>
    <rPh sb="9" eb="10">
      <t>ショウ</t>
    </rPh>
    <rPh sb="10" eb="11">
      <t>モトム</t>
    </rPh>
    <rPh sb="11" eb="12">
      <t>ガク</t>
    </rPh>
    <phoneticPr fontId="1"/>
  </si>
  <si>
    <t>チェック（1）</t>
    <phoneticPr fontId="1"/>
  </si>
  <si>
    <t>チェック（2）</t>
    <phoneticPr fontId="1"/>
  </si>
  <si>
    <t>チェック（3）</t>
    <phoneticPr fontId="1"/>
  </si>
  <si>
    <t>チェック（4）</t>
    <phoneticPr fontId="1"/>
  </si>
  <si>
    <t>チェック（5）</t>
    <phoneticPr fontId="1"/>
  </si>
  <si>
    <t>チェック（6）</t>
    <phoneticPr fontId="1"/>
  </si>
  <si>
    <t>チェック（7）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</si>
</sst>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&quot;件&quot;"/>
    <numFmt numFmtId="177" formatCode="#,###"/>
    <numFmt numFmtId="178" formatCode="#,##0&quot;円&quot;"/>
    <numFmt numFmtId="179" formatCode="#,###;\-#,###"/>
    <numFmt numFmtId="180" formatCode="&quot;金&quot;#,##0&quot;円&quot;"/>
    <numFmt numFmtId="181" formatCode="h:mm;@"/>
    <numFmt numFmtId="182" formatCode="[$-F400]h:mm:ss\ AM/PM"/>
    <numFmt numFmtId="183" formatCode="00"/>
    <numFmt numFmtId="184" formatCode="0.0"/>
    <numFmt numFmtId="185" formatCode="[h]:mm"/>
  </numFmts>
  <fonts count="5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b/>
      <u/>
      <sz val="24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2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b/>
      <sz val="28"/>
      <color rgb="FFFF0000"/>
      <name val="ＭＳ ゴシック"/>
      <family val="3"/>
      <charset val="128"/>
    </font>
    <font>
      <sz val="28"/>
      <color theme="1"/>
      <name val="ＭＳ 明朝"/>
      <family val="1"/>
      <charset val="128"/>
    </font>
    <font>
      <b/>
      <sz val="36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8"/>
      <color theme="0"/>
      <name val="ＭＳ 明朝"/>
      <family val="1"/>
      <charset val="128"/>
    </font>
    <font>
      <b/>
      <sz val="28"/>
      <color theme="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i/>
      <sz val="36"/>
      <color rgb="FFFF0000"/>
      <name val="HGS行書体"/>
      <family val="4"/>
      <charset val="128"/>
    </font>
    <font>
      <i/>
      <sz val="26"/>
      <color rgb="FFFF0000"/>
      <name val="HGP行書体"/>
      <family val="4"/>
      <charset val="128"/>
    </font>
    <font>
      <i/>
      <sz val="36"/>
      <color rgb="FFFF0000"/>
      <name val="HGP行書体"/>
      <family val="4"/>
      <charset val="128"/>
    </font>
    <font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36"/>
      <name val="ＭＳ Ｐゴシック"/>
      <family val="3"/>
      <charset val="128"/>
    </font>
    <font>
      <i/>
      <sz val="14"/>
      <color rgb="FFFF0000"/>
      <name val="HGP行書体"/>
      <family val="4"/>
      <charset val="128"/>
    </font>
    <font>
      <sz val="16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36"/>
      <color theme="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26"/>
      <name val="ＭＳ Ｐ明朝"/>
      <family val="1"/>
      <charset val="128"/>
    </font>
    <font>
      <b/>
      <sz val="26"/>
      <name val="ＭＳ Ｐ明朝"/>
      <family val="1"/>
      <charset val="128"/>
    </font>
    <font>
      <u/>
      <sz val="26"/>
      <color rgb="FFFF0000"/>
      <name val="ＭＳ Ｐゴシック"/>
      <family val="3"/>
      <charset val="128"/>
    </font>
    <font>
      <sz val="26"/>
      <name val="ＭＳ Ｐ明朝"/>
      <family val="3"/>
      <charset val="128"/>
    </font>
    <font>
      <sz val="12"/>
      <color theme="1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0" fillId="0" borderId="0" xfId="1" applyFont="1">
      <alignment vertical="center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  <xf numFmtId="0" fontId="0" fillId="3" borderId="0" xfId="0" applyFill="1">
      <alignment vertical="center"/>
    </xf>
    <xf numFmtId="38" fontId="0" fillId="3" borderId="0" xfId="1" applyFont="1" applyFill="1">
      <alignment vertical="center"/>
    </xf>
    <xf numFmtId="0" fontId="0" fillId="4" borderId="0" xfId="0" applyFill="1">
      <alignment vertical="center"/>
    </xf>
    <xf numFmtId="38" fontId="0" fillId="4" borderId="0" xfId="1" applyFont="1" applyFill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>
      <alignment vertical="center"/>
    </xf>
    <xf numFmtId="0" fontId="14" fillId="0" borderId="3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81" fontId="13" fillId="0" borderId="0" xfId="0" applyNumberFormat="1" applyFont="1">
      <alignment vertical="center"/>
    </xf>
    <xf numFmtId="182" fontId="13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3" fillId="6" borderId="35" xfId="0" applyFont="1" applyFill="1" applyBorder="1" applyAlignment="1">
      <alignment vertical="center" shrinkToFit="1"/>
    </xf>
    <xf numFmtId="0" fontId="13" fillId="6" borderId="0" xfId="0" applyFont="1" applyFill="1" applyAlignment="1">
      <alignment horizontal="center" vertical="center"/>
    </xf>
    <xf numFmtId="0" fontId="13" fillId="6" borderId="0" xfId="0" applyFont="1" applyFill="1">
      <alignment vertical="center"/>
    </xf>
    <xf numFmtId="181" fontId="16" fillId="0" borderId="28" xfId="0" applyNumberFormat="1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182" fontId="16" fillId="0" borderId="28" xfId="0" applyNumberFormat="1" applyFont="1" applyBorder="1" applyAlignment="1">
      <alignment horizontal="center" vertical="center" shrinkToFit="1"/>
    </xf>
    <xf numFmtId="183" fontId="13" fillId="0" borderId="0" xfId="0" applyNumberFormat="1" applyFont="1">
      <alignment vertical="center"/>
    </xf>
    <xf numFmtId="0" fontId="14" fillId="0" borderId="39" xfId="0" applyFont="1" applyBorder="1" applyAlignment="1">
      <alignment vertical="center" wrapText="1"/>
    </xf>
    <xf numFmtId="0" fontId="14" fillId="0" borderId="54" xfId="0" applyFont="1" applyBorder="1" applyAlignment="1">
      <alignment horizontal="center" vertical="center" wrapText="1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14" xfId="0" applyFont="1" applyBorder="1" applyAlignment="1">
      <alignment horizontal="center" vertical="center" shrinkToFit="1"/>
    </xf>
    <xf numFmtId="0" fontId="26" fillId="0" borderId="11" xfId="0" applyFont="1" applyBorder="1" applyAlignment="1" applyProtection="1">
      <alignment horizontal="center" vertical="center" shrinkToFit="1"/>
      <protection locked="0"/>
    </xf>
    <xf numFmtId="0" fontId="26" fillId="0" borderId="10" xfId="0" applyFont="1" applyBorder="1" applyAlignment="1">
      <alignment horizontal="left" vertical="center" shrinkToFit="1"/>
    </xf>
    <xf numFmtId="0" fontId="35" fillId="0" borderId="1" xfId="0" applyFont="1" applyBorder="1">
      <alignment vertical="center"/>
    </xf>
    <xf numFmtId="0" fontId="35" fillId="0" borderId="2" xfId="0" applyFont="1" applyBorder="1">
      <alignment vertical="center"/>
    </xf>
    <xf numFmtId="0" fontId="35" fillId="0" borderId="3" xfId="0" applyFont="1" applyBorder="1">
      <alignment vertical="center"/>
    </xf>
    <xf numFmtId="0" fontId="35" fillId="0" borderId="4" xfId="0" applyFont="1" applyBorder="1">
      <alignment vertical="center"/>
    </xf>
    <xf numFmtId="0" fontId="37" fillId="0" borderId="5" xfId="0" applyFont="1" applyBorder="1">
      <alignment vertical="center"/>
    </xf>
    <xf numFmtId="0" fontId="35" fillId="0" borderId="0" xfId="0" applyFont="1">
      <alignment vertical="center"/>
    </xf>
    <xf numFmtId="0" fontId="35" fillId="0" borderId="5" xfId="0" applyFont="1" applyBorder="1">
      <alignment vertical="center"/>
    </xf>
    <xf numFmtId="0" fontId="38" fillId="0" borderId="0" xfId="0" applyFont="1">
      <alignment vertical="center"/>
    </xf>
    <xf numFmtId="0" fontId="35" fillId="0" borderId="0" xfId="0" quotePrefix="1" applyFont="1" applyAlignment="1"/>
    <xf numFmtId="0" fontId="35" fillId="0" borderId="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176" fontId="38" fillId="0" borderId="0" xfId="0" applyNumberFormat="1" applyFont="1">
      <alignment vertical="center"/>
    </xf>
    <xf numFmtId="0" fontId="38" fillId="0" borderId="0" xfId="0" applyFont="1" applyAlignment="1">
      <alignment horizontal="center" vertical="center"/>
    </xf>
    <xf numFmtId="0" fontId="35" fillId="0" borderId="0" xfId="0" quotePrefix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 shrinkToFit="1"/>
    </xf>
    <xf numFmtId="0" fontId="39" fillId="0" borderId="0" xfId="0" applyFont="1" applyAlignment="1">
      <alignment horizontal="center" vertical="center" shrinkToFit="1"/>
    </xf>
    <xf numFmtId="0" fontId="35" fillId="0" borderId="6" xfId="0" applyFont="1" applyBorder="1">
      <alignment vertical="center"/>
    </xf>
    <xf numFmtId="0" fontId="35" fillId="0" borderId="7" xfId="0" applyFont="1" applyBorder="1">
      <alignment vertical="center"/>
    </xf>
    <xf numFmtId="0" fontId="35" fillId="0" borderId="8" xfId="0" applyFont="1" applyBorder="1">
      <alignment vertical="center"/>
    </xf>
    <xf numFmtId="0" fontId="35" fillId="0" borderId="1" xfId="0" applyFont="1" applyBorder="1" applyAlignment="1">
      <alignment vertical="center" shrinkToFit="1"/>
    </xf>
    <xf numFmtId="0" fontId="35" fillId="0" borderId="2" xfId="0" applyFont="1" applyBorder="1" applyAlignment="1">
      <alignment vertical="center" shrinkToFit="1"/>
    </xf>
    <xf numFmtId="0" fontId="35" fillId="0" borderId="3" xfId="0" applyFont="1" applyBorder="1" applyAlignment="1">
      <alignment vertical="center" shrinkToFit="1"/>
    </xf>
    <xf numFmtId="0" fontId="35" fillId="0" borderId="4" xfId="0" applyFont="1" applyBorder="1" applyAlignment="1">
      <alignment vertical="center" shrinkToFit="1"/>
    </xf>
    <xf numFmtId="0" fontId="35" fillId="0" borderId="5" xfId="0" applyFont="1" applyBorder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8" fillId="0" borderId="10" xfId="0" applyFont="1" applyBorder="1" applyAlignment="1">
      <alignment vertical="center" shrinkToFit="1"/>
    </xf>
    <xf numFmtId="0" fontId="35" fillId="0" borderId="0" xfId="0" applyFont="1" applyAlignment="1">
      <alignment horizontal="right" vertical="center" shrinkToFit="1"/>
    </xf>
    <xf numFmtId="0" fontId="35" fillId="0" borderId="6" xfId="0" applyFont="1" applyBorder="1" applyAlignment="1">
      <alignment vertical="center" shrinkToFit="1"/>
    </xf>
    <xf numFmtId="0" fontId="35" fillId="0" borderId="7" xfId="0" applyFont="1" applyBorder="1" applyAlignment="1">
      <alignment vertical="center" shrinkToFit="1"/>
    </xf>
    <xf numFmtId="0" fontId="35" fillId="0" borderId="8" xfId="0" applyFont="1" applyBorder="1" applyAlignment="1">
      <alignment vertical="center" shrinkToFit="1"/>
    </xf>
    <xf numFmtId="0" fontId="26" fillId="0" borderId="8" xfId="0" applyFont="1" applyBorder="1" applyAlignment="1">
      <alignment horizontal="left" vertical="center" shrinkToFit="1"/>
    </xf>
    <xf numFmtId="0" fontId="26" fillId="0" borderId="67" xfId="0" applyFont="1" applyBorder="1" applyAlignment="1" applyProtection="1">
      <alignment horizontal="center" vertical="center" shrinkToFit="1"/>
      <protection locked="0"/>
    </xf>
    <xf numFmtId="0" fontId="26" fillId="0" borderId="11" xfId="0" applyFont="1" applyBorder="1" applyAlignment="1" applyProtection="1">
      <alignment vertical="center" shrinkToFit="1"/>
      <protection locked="0"/>
    </xf>
    <xf numFmtId="0" fontId="26" fillId="0" borderId="15" xfId="0" applyFont="1" applyBorder="1" applyAlignment="1" applyProtection="1">
      <alignment vertical="center" shrinkToFit="1"/>
      <protection locked="0"/>
    </xf>
    <xf numFmtId="0" fontId="28" fillId="0" borderId="51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181" fontId="28" fillId="9" borderId="9" xfId="0" applyNumberFormat="1" applyFont="1" applyFill="1" applyBorder="1" applyAlignment="1">
      <alignment horizontal="center" vertical="center" shrinkToFit="1"/>
    </xf>
    <xf numFmtId="0" fontId="28" fillId="9" borderId="9" xfId="0" applyFont="1" applyFill="1" applyBorder="1" applyAlignment="1">
      <alignment horizontal="center" vertical="center" shrinkToFit="1"/>
    </xf>
    <xf numFmtId="0" fontId="13" fillId="6" borderId="0" xfId="0" applyFont="1" applyFill="1" applyAlignment="1">
      <alignment horizontal="center" vertical="center" shrinkToFit="1"/>
    </xf>
    <xf numFmtId="0" fontId="34" fillId="6" borderId="9" xfId="0" applyFont="1" applyFill="1" applyBorder="1" applyAlignment="1">
      <alignment horizontal="center" vertical="center" shrinkToFit="1"/>
    </xf>
    <xf numFmtId="181" fontId="34" fillId="6" borderId="9" xfId="0" applyNumberFormat="1" applyFont="1" applyFill="1" applyBorder="1" applyAlignment="1">
      <alignment horizontal="center" vertical="center" shrinkToFit="1"/>
    </xf>
    <xf numFmtId="0" fontId="28" fillId="6" borderId="9" xfId="0" applyFont="1" applyFill="1" applyBorder="1" applyAlignment="1">
      <alignment horizontal="center" vertical="center" shrinkToFit="1"/>
    </xf>
    <xf numFmtId="181" fontId="28" fillId="6" borderId="9" xfId="0" applyNumberFormat="1" applyFont="1" applyFill="1" applyBorder="1" applyAlignment="1">
      <alignment horizontal="center" vertical="center" shrinkToFit="1"/>
    </xf>
    <xf numFmtId="182" fontId="16" fillId="9" borderId="44" xfId="0" applyNumberFormat="1" applyFont="1" applyFill="1" applyBorder="1" applyAlignment="1">
      <alignment horizontal="center" vertical="center" shrinkToFit="1"/>
    </xf>
    <xf numFmtId="181" fontId="34" fillId="9" borderId="9" xfId="0" applyNumberFormat="1" applyFont="1" applyFill="1" applyBorder="1" applyAlignment="1">
      <alignment horizontal="center" vertical="center" shrinkToFit="1"/>
    </xf>
    <xf numFmtId="0" fontId="34" fillId="9" borderId="9" xfId="0" applyFont="1" applyFill="1" applyBorder="1" applyAlignment="1">
      <alignment horizontal="center" vertical="center" shrinkToFit="1"/>
    </xf>
    <xf numFmtId="0" fontId="42" fillId="0" borderId="51" xfId="0" applyFont="1" applyBorder="1" applyAlignment="1">
      <alignment horizontal="center" vertical="center" shrinkToFit="1"/>
    </xf>
    <xf numFmtId="181" fontId="29" fillId="9" borderId="9" xfId="0" applyNumberFormat="1" applyFont="1" applyFill="1" applyBorder="1" applyAlignment="1">
      <alignment horizontal="center" vertical="center" shrinkToFit="1"/>
    </xf>
    <xf numFmtId="0" fontId="29" fillId="9" borderId="9" xfId="0" applyFont="1" applyFill="1" applyBorder="1" applyAlignment="1">
      <alignment horizontal="center" vertical="center" shrinkToFit="1"/>
    </xf>
    <xf numFmtId="182" fontId="29" fillId="9" borderId="9" xfId="0" applyNumberFormat="1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6" fillId="0" borderId="17" xfId="0" applyFont="1" applyBorder="1" applyAlignment="1">
      <alignment horizontal="left" vertical="center" shrinkToFit="1"/>
    </xf>
    <xf numFmtId="0" fontId="26" fillId="0" borderId="63" xfId="0" applyFont="1" applyBorder="1" applyAlignment="1">
      <alignment horizontal="left" vertical="center" shrinkToFit="1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45" fillId="0" borderId="8" xfId="0" applyFont="1" applyBorder="1" applyAlignment="1">
      <alignment horizontal="left" vertical="center" shrinkToFit="1"/>
    </xf>
    <xf numFmtId="0" fontId="45" fillId="0" borderId="10" xfId="0" applyFont="1" applyBorder="1" applyAlignment="1">
      <alignment horizontal="left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46" fillId="0" borderId="11" xfId="0" applyFont="1" applyBorder="1" applyAlignment="1">
      <alignment horizontal="center" vertical="center" shrinkToFit="1"/>
    </xf>
    <xf numFmtId="0" fontId="46" fillId="0" borderId="1" xfId="0" applyFont="1" applyBorder="1" applyAlignment="1">
      <alignment vertical="center" shrinkToFit="1"/>
    </xf>
    <xf numFmtId="0" fontId="26" fillId="0" borderId="64" xfId="0" applyFont="1" applyBorder="1" applyAlignment="1">
      <alignment horizontal="left" vertical="center" shrinkToFit="1"/>
    </xf>
    <xf numFmtId="0" fontId="26" fillId="0" borderId="1" xfId="0" applyFont="1" applyBorder="1" applyAlignment="1">
      <alignment vertical="center" shrinkToFit="1"/>
    </xf>
    <xf numFmtId="0" fontId="26" fillId="0" borderId="3" xfId="0" applyFont="1" applyBorder="1" applyAlignment="1">
      <alignment horizontal="left" vertical="center" shrinkToFit="1"/>
    </xf>
    <xf numFmtId="0" fontId="47" fillId="0" borderId="6" xfId="0" applyFont="1" applyBorder="1" applyAlignment="1">
      <alignment horizontal="center" vertical="center" shrinkToFit="1"/>
    </xf>
    <xf numFmtId="0" fontId="45" fillId="0" borderId="6" xfId="0" applyFont="1" applyBorder="1" applyAlignment="1">
      <alignment horizontal="center" vertical="center" shrinkToFit="1"/>
    </xf>
    <xf numFmtId="0" fontId="28" fillId="0" borderId="74" xfId="0" applyFont="1" applyBorder="1" applyAlignment="1">
      <alignment horizontal="center" vertical="center" shrinkToFit="1"/>
    </xf>
    <xf numFmtId="0" fontId="45" fillId="0" borderId="6" xfId="0" applyFont="1" applyBorder="1" applyAlignment="1" applyProtection="1">
      <alignment horizontal="center" vertical="center" shrinkToFit="1"/>
      <protection locked="0"/>
    </xf>
    <xf numFmtId="0" fontId="34" fillId="6" borderId="0" xfId="0" applyFont="1" applyFill="1" applyAlignment="1">
      <alignment horizontal="center" vertical="center" shrinkToFit="1"/>
    </xf>
    <xf numFmtId="0" fontId="45" fillId="0" borderId="75" xfId="0" applyFont="1" applyBorder="1" applyAlignment="1">
      <alignment horizontal="center" vertical="center" shrinkToFit="1"/>
    </xf>
    <xf numFmtId="0" fontId="45" fillId="0" borderId="64" xfId="0" applyFont="1" applyBorder="1" applyAlignment="1">
      <alignment horizontal="left" vertical="center" shrinkToFit="1"/>
    </xf>
    <xf numFmtId="0" fontId="34" fillId="6" borderId="77" xfId="0" applyFont="1" applyFill="1" applyBorder="1" applyAlignment="1">
      <alignment horizontal="center" vertical="center" shrinkToFit="1"/>
    </xf>
    <xf numFmtId="181" fontId="43" fillId="9" borderId="78" xfId="0" applyNumberFormat="1" applyFont="1" applyFill="1" applyBorder="1" applyAlignment="1">
      <alignment horizontal="center" vertical="center" shrinkToFit="1"/>
    </xf>
    <xf numFmtId="0" fontId="43" fillId="9" borderId="78" xfId="0" applyFont="1" applyFill="1" applyBorder="1" applyAlignment="1">
      <alignment horizontal="center" vertical="center" shrinkToFit="1"/>
    </xf>
    <xf numFmtId="181" fontId="28" fillId="0" borderId="0" xfId="0" applyNumberFormat="1" applyFont="1" applyAlignment="1">
      <alignment horizontal="center" vertical="center" shrinkToFit="1"/>
    </xf>
    <xf numFmtId="181" fontId="43" fillId="9" borderId="42" xfId="0" applyNumberFormat="1" applyFont="1" applyFill="1" applyBorder="1" applyAlignment="1">
      <alignment horizontal="center" vertical="center" shrinkToFit="1"/>
    </xf>
    <xf numFmtId="0" fontId="43" fillId="9" borderId="42" xfId="0" applyFont="1" applyFill="1" applyBorder="1" applyAlignment="1">
      <alignment horizontal="center" vertical="center" shrinkToFit="1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45" fillId="0" borderId="17" xfId="0" applyFont="1" applyBorder="1" applyAlignment="1">
      <alignment horizontal="left" vertical="center" shrinkToFit="1"/>
    </xf>
    <xf numFmtId="0" fontId="48" fillId="0" borderId="0" xfId="0" applyFont="1" applyAlignment="1">
      <alignment horizontal="center" vertical="center" shrinkToFit="1"/>
    </xf>
    <xf numFmtId="0" fontId="28" fillId="0" borderId="35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4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3" fillId="0" borderId="59" xfId="0" applyFont="1" applyBorder="1">
      <alignment vertical="center"/>
    </xf>
    <xf numFmtId="0" fontId="13" fillId="0" borderId="35" xfId="0" applyFont="1" applyBorder="1">
      <alignment vertical="center"/>
    </xf>
    <xf numFmtId="181" fontId="13" fillId="0" borderId="35" xfId="0" applyNumberFormat="1" applyFont="1" applyBorder="1">
      <alignment vertical="center"/>
    </xf>
    <xf numFmtId="182" fontId="13" fillId="0" borderId="35" xfId="0" applyNumberFormat="1" applyFont="1" applyBorder="1">
      <alignment vertical="center"/>
    </xf>
    <xf numFmtId="182" fontId="13" fillId="0" borderId="36" xfId="0" applyNumberFormat="1" applyFont="1" applyBorder="1">
      <alignment vertical="center"/>
    </xf>
    <xf numFmtId="0" fontId="25" fillId="6" borderId="34" xfId="0" applyFont="1" applyFill="1" applyBorder="1" applyAlignment="1">
      <alignment vertical="center" shrinkToFit="1"/>
    </xf>
    <xf numFmtId="0" fontId="29" fillId="0" borderId="28" xfId="0" applyFont="1" applyBorder="1" applyAlignment="1">
      <alignment horizontal="center" vertical="center" shrinkToFit="1"/>
    </xf>
    <xf numFmtId="0" fontId="25" fillId="6" borderId="28" xfId="0" applyFont="1" applyFill="1" applyBorder="1" applyAlignment="1">
      <alignment horizontal="center" vertical="center" shrinkToFit="1"/>
    </xf>
    <xf numFmtId="182" fontId="29" fillId="0" borderId="28" xfId="0" applyNumberFormat="1" applyFont="1" applyBorder="1" applyAlignment="1">
      <alignment horizontal="center" vertical="center" shrinkToFit="1"/>
    </xf>
    <xf numFmtId="182" fontId="16" fillId="9" borderId="28" xfId="0" applyNumberFormat="1" applyFont="1" applyFill="1" applyBorder="1" applyAlignment="1">
      <alignment horizontal="center" vertical="center" shrinkToFit="1"/>
    </xf>
    <xf numFmtId="0" fontId="38" fillId="0" borderId="3" xfId="0" applyFont="1" applyBorder="1" applyAlignment="1">
      <alignment vertical="center" shrinkToFit="1"/>
    </xf>
    <xf numFmtId="38" fontId="38" fillId="0" borderId="10" xfId="1" applyFont="1" applyFill="1" applyBorder="1" applyAlignment="1" applyProtection="1">
      <alignment vertical="center" shrinkToFit="1"/>
    </xf>
    <xf numFmtId="0" fontId="28" fillId="0" borderId="0" xfId="0" applyFont="1" applyAlignment="1">
      <alignment horizontal="center" vertical="center"/>
    </xf>
    <xf numFmtId="178" fontId="38" fillId="0" borderId="12" xfId="0" applyNumberFormat="1" applyFont="1" applyBorder="1" applyAlignment="1">
      <alignment vertical="center" shrinkToFit="1"/>
    </xf>
    <xf numFmtId="0" fontId="38" fillId="0" borderId="58" xfId="0" applyFont="1" applyBorder="1" applyAlignment="1">
      <alignment vertical="center" shrinkToFit="1"/>
    </xf>
    <xf numFmtId="185" fontId="28" fillId="0" borderId="51" xfId="0" applyNumberFormat="1" applyFont="1" applyBorder="1" applyAlignment="1">
      <alignment horizontal="center" vertical="center" shrinkToFit="1"/>
    </xf>
    <xf numFmtId="0" fontId="13" fillId="0" borderId="57" xfId="0" applyFont="1" applyBorder="1">
      <alignment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50" fillId="0" borderId="20" xfId="0" applyFont="1" applyBorder="1" applyAlignment="1" applyProtection="1">
      <alignment horizontal="center" vertical="center" shrinkToFit="1"/>
      <protection locked="0"/>
    </xf>
    <xf numFmtId="0" fontId="50" fillId="0" borderId="34" xfId="0" applyFont="1" applyBorder="1" applyAlignment="1" applyProtection="1">
      <alignment horizontal="center" vertical="center" shrinkToFit="1"/>
      <protection locked="0"/>
    </xf>
    <xf numFmtId="0" fontId="50" fillId="0" borderId="21" xfId="0" applyFont="1" applyBorder="1" applyAlignment="1" applyProtection="1">
      <alignment horizontal="center" vertical="center" shrinkToFit="1"/>
      <protection locked="0"/>
    </xf>
    <xf numFmtId="0" fontId="14" fillId="0" borderId="35" xfId="0" applyFont="1" applyBorder="1" applyAlignment="1">
      <alignment horizontal="center" vertical="center"/>
    </xf>
    <xf numFmtId="0" fontId="28" fillId="0" borderId="35" xfId="0" applyFont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28" fillId="0" borderId="22" xfId="0" applyFont="1" applyBorder="1" applyAlignment="1" applyProtection="1">
      <alignment horizontal="center" vertical="center" shrinkToFit="1"/>
      <protection locked="0"/>
    </xf>
    <xf numFmtId="0" fontId="28" fillId="0" borderId="9" xfId="0" applyFont="1" applyBorder="1" applyAlignment="1" applyProtection="1">
      <alignment horizontal="center" vertical="center" shrinkToFit="1"/>
      <protection locked="0"/>
    </xf>
    <xf numFmtId="0" fontId="28" fillId="0" borderId="23" xfId="0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27" fillId="0" borderId="17" xfId="0" applyFont="1" applyBorder="1" applyAlignment="1" applyProtection="1">
      <alignment horizontal="left" vertical="center" wrapText="1"/>
      <protection locked="0"/>
    </xf>
    <xf numFmtId="0" fontId="27" fillId="0" borderId="28" xfId="0" applyFont="1" applyBorder="1" applyAlignment="1" applyProtection="1">
      <alignment horizontal="left" vertical="center" wrapText="1"/>
      <protection locked="0"/>
    </xf>
    <xf numFmtId="0" fontId="27" fillId="0" borderId="25" xfId="0" applyFont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shrinkToFit="1"/>
      <protection locked="0"/>
    </xf>
    <xf numFmtId="0" fontId="28" fillId="0" borderId="28" xfId="0" applyFont="1" applyBorder="1" applyAlignment="1" applyProtection="1">
      <alignment horizontal="center" vertical="center" shrinkToFit="1"/>
      <protection locked="0"/>
    </xf>
    <xf numFmtId="0" fontId="28" fillId="0" borderId="25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>
      <alignment horizontal="center" vertical="center" textRotation="255" shrinkToFit="1"/>
    </xf>
    <xf numFmtId="0" fontId="16" fillId="0" borderId="24" xfId="0" applyFont="1" applyBorder="1" applyAlignment="1">
      <alignment horizontal="center" vertical="center" textRotation="255" shrinkToFit="1"/>
    </xf>
    <xf numFmtId="0" fontId="16" fillId="0" borderId="34" xfId="0" applyFont="1" applyBorder="1" applyAlignment="1">
      <alignment horizontal="center" vertical="center" textRotation="255" shrinkToFit="1"/>
    </xf>
    <xf numFmtId="0" fontId="16" fillId="0" borderId="28" xfId="0" applyFont="1" applyBorder="1" applyAlignment="1">
      <alignment horizontal="center" vertical="center" textRotation="255" shrinkToFit="1"/>
    </xf>
    <xf numFmtId="0" fontId="16" fillId="0" borderId="34" xfId="0" applyFont="1" applyBorder="1" applyAlignment="1">
      <alignment horizontal="center" vertical="center" shrinkToFit="1"/>
    </xf>
    <xf numFmtId="182" fontId="16" fillId="0" borderId="34" xfId="0" applyNumberFormat="1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31" fillId="0" borderId="45" xfId="0" applyFont="1" applyBorder="1" applyAlignment="1" applyProtection="1">
      <alignment horizontal="center" vertical="center" shrinkToFit="1"/>
      <protection locked="0"/>
    </xf>
    <xf numFmtId="0" fontId="31" fillId="0" borderId="46" xfId="0" applyFont="1" applyBorder="1" applyAlignment="1" applyProtection="1">
      <alignment horizontal="center" vertical="center" shrinkToFit="1"/>
      <protection locked="0"/>
    </xf>
    <xf numFmtId="0" fontId="31" fillId="0" borderId="40" xfId="0" applyFont="1" applyBorder="1" applyAlignment="1" applyProtection="1">
      <alignment horizontal="center" vertical="center" shrinkToFit="1"/>
      <protection locked="0"/>
    </xf>
    <xf numFmtId="0" fontId="31" fillId="0" borderId="42" xfId="0" applyFont="1" applyBorder="1" applyAlignment="1" applyProtection="1">
      <alignment horizontal="center" vertical="center" shrinkToFit="1"/>
      <protection locked="0"/>
    </xf>
    <xf numFmtId="0" fontId="27" fillId="0" borderId="68" xfId="0" applyFont="1" applyBorder="1" applyAlignment="1" applyProtection="1">
      <alignment horizontal="left" vertical="center" wrapText="1"/>
      <protection locked="0"/>
    </xf>
    <xf numFmtId="0" fontId="27" fillId="0" borderId="69" xfId="0" applyFont="1" applyBorder="1" applyAlignment="1" applyProtection="1">
      <alignment horizontal="left" vertical="center" wrapText="1"/>
      <protection locked="0"/>
    </xf>
    <xf numFmtId="0" fontId="27" fillId="0" borderId="73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6" xfId="0" applyFont="1" applyBorder="1" applyAlignment="1" applyProtection="1">
      <alignment horizontal="left" vertical="center" wrapTex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6" xfId="0" applyFont="1" applyBorder="1" applyAlignment="1" applyProtection="1">
      <alignment horizontal="center" vertical="center" shrinkToFit="1"/>
      <protection locked="0"/>
    </xf>
    <xf numFmtId="0" fontId="27" fillId="0" borderId="6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83" fontId="28" fillId="0" borderId="73" xfId="0" applyNumberFormat="1" applyFont="1" applyBorder="1" applyAlignment="1" applyProtection="1">
      <alignment horizontal="center" vertical="center" shrinkToFit="1"/>
      <protection locked="0"/>
    </xf>
    <xf numFmtId="183" fontId="28" fillId="0" borderId="5" xfId="0" applyNumberFormat="1" applyFont="1" applyBorder="1" applyAlignment="1" applyProtection="1">
      <alignment horizontal="center" vertical="center" shrinkToFit="1"/>
      <protection locked="0"/>
    </xf>
    <xf numFmtId="183" fontId="28" fillId="0" borderId="8" xfId="0" applyNumberFormat="1" applyFont="1" applyBorder="1" applyAlignment="1" applyProtection="1">
      <alignment horizontal="center" vertical="center" shrinkToFit="1"/>
      <protection locked="0"/>
    </xf>
    <xf numFmtId="0" fontId="28" fillId="0" borderId="68" xfId="0" applyFont="1" applyBorder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/>
    </xf>
    <xf numFmtId="183" fontId="34" fillId="0" borderId="5" xfId="0" applyNumberFormat="1" applyFont="1" applyBorder="1" applyAlignment="1">
      <alignment horizontal="center" vertical="center" shrinkToFit="1"/>
    </xf>
    <xf numFmtId="181" fontId="34" fillId="0" borderId="40" xfId="0" applyNumberFormat="1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0" fillId="0" borderId="59" xfId="0" applyFont="1" applyBorder="1" applyAlignment="1">
      <alignment horizontal="center" vertical="center" shrinkToFit="1"/>
    </xf>
    <xf numFmtId="0" fontId="30" fillId="0" borderId="60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61" xfId="0" applyFont="1" applyBorder="1" applyAlignment="1">
      <alignment horizontal="center" vertical="center" shrinkToFit="1"/>
    </xf>
    <xf numFmtId="0" fontId="30" fillId="0" borderId="62" xfId="0" applyFont="1" applyBorder="1" applyAlignment="1">
      <alignment horizontal="center" vertical="center" shrinkToFit="1"/>
    </xf>
    <xf numFmtId="0" fontId="33" fillId="0" borderId="0" xfId="0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4" fillId="0" borderId="65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42" fillId="0" borderId="70" xfId="0" applyFont="1" applyBorder="1" applyAlignment="1">
      <alignment horizontal="center" vertical="center" shrinkToFit="1"/>
    </xf>
    <xf numFmtId="0" fontId="42" fillId="0" borderId="40" xfId="0" applyFont="1" applyBorder="1" applyAlignment="1">
      <alignment horizontal="center" vertical="center" shrinkToFit="1"/>
    </xf>
    <xf numFmtId="0" fontId="25" fillId="0" borderId="71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31" fillId="0" borderId="43" xfId="0" applyFont="1" applyBorder="1" applyAlignment="1" applyProtection="1">
      <alignment horizontal="center" vertical="center" shrinkToFit="1"/>
      <protection locked="0"/>
    </xf>
    <xf numFmtId="0" fontId="31" fillId="0" borderId="44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184" fontId="28" fillId="0" borderId="79" xfId="0" applyNumberFormat="1" applyFont="1" applyBorder="1" applyAlignment="1" applyProtection="1">
      <alignment horizontal="center" vertical="center" shrinkToFit="1"/>
      <protection locked="0"/>
    </xf>
    <xf numFmtId="184" fontId="28" fillId="0" borderId="57" xfId="0" applyNumberFormat="1" applyFont="1" applyBorder="1" applyAlignment="1" applyProtection="1">
      <alignment horizontal="center" vertical="center" shrinkToFit="1"/>
      <protection locked="0"/>
    </xf>
    <xf numFmtId="184" fontId="28" fillId="0" borderId="55" xfId="0" applyNumberFormat="1" applyFont="1" applyBorder="1" applyAlignment="1" applyProtection="1">
      <alignment horizontal="center" vertical="center" shrinkToFit="1"/>
      <protection locked="0"/>
    </xf>
    <xf numFmtId="183" fontId="28" fillId="0" borderId="3" xfId="0" applyNumberFormat="1" applyFont="1" applyBorder="1" applyAlignment="1" applyProtection="1">
      <alignment horizontal="center" vertical="center" shrinkToFit="1"/>
      <protection locked="0"/>
    </xf>
    <xf numFmtId="181" fontId="28" fillId="0" borderId="70" xfId="0" applyNumberFormat="1" applyFont="1" applyBorder="1" applyAlignment="1">
      <alignment horizontal="center" vertical="center" shrinkToFit="1"/>
    </xf>
    <xf numFmtId="181" fontId="28" fillId="0" borderId="40" xfId="0" applyNumberFormat="1" applyFont="1" applyBorder="1" applyAlignment="1">
      <alignment horizontal="center" vertical="center" shrinkToFit="1"/>
    </xf>
    <xf numFmtId="181" fontId="28" fillId="0" borderId="42" xfId="0" applyNumberFormat="1" applyFont="1" applyBorder="1" applyAlignment="1">
      <alignment horizontal="center" vertical="center" shrinkToFit="1"/>
    </xf>
    <xf numFmtId="181" fontId="28" fillId="0" borderId="44" xfId="0" applyNumberFormat="1" applyFont="1" applyBorder="1" applyAlignment="1">
      <alignment horizontal="center" vertical="center" shrinkToFit="1"/>
    </xf>
    <xf numFmtId="0" fontId="28" fillId="0" borderId="44" xfId="0" applyFont="1" applyBorder="1" applyAlignment="1">
      <alignment horizontal="center" vertical="center" shrinkToFit="1"/>
    </xf>
    <xf numFmtId="0" fontId="42" fillId="0" borderId="9" xfId="0" applyFont="1" applyBorder="1" applyAlignment="1">
      <alignment horizontal="center" vertical="center" shrinkToFit="1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31" fillId="0" borderId="48" xfId="0" applyFont="1" applyBorder="1" applyAlignment="1" applyProtection="1">
      <alignment horizontal="center" vertical="center" shrinkToFit="1"/>
      <protection locked="0"/>
    </xf>
    <xf numFmtId="0" fontId="27" fillId="0" borderId="32" xfId="0" applyFont="1" applyBorder="1" applyAlignment="1" applyProtection="1">
      <alignment horizontal="left" vertical="center" wrapText="1"/>
      <protection locked="0"/>
    </xf>
    <xf numFmtId="0" fontId="27" fillId="0" borderId="49" xfId="0" applyFont="1" applyBorder="1" applyAlignment="1" applyProtection="1">
      <alignment horizontal="left" vertical="center" wrapText="1"/>
      <protection locked="0"/>
    </xf>
    <xf numFmtId="0" fontId="28" fillId="0" borderId="50" xfId="0" applyFont="1" applyBorder="1" applyAlignment="1" applyProtection="1">
      <alignment horizontal="center" vertical="center" shrinkToFit="1"/>
      <protection locked="0"/>
    </xf>
    <xf numFmtId="0" fontId="27" fillId="0" borderId="32" xfId="0" applyFont="1" applyBorder="1" applyAlignment="1">
      <alignment horizontal="center" vertical="center"/>
    </xf>
    <xf numFmtId="183" fontId="28" fillId="0" borderId="49" xfId="0" applyNumberFormat="1" applyFont="1" applyBorder="1" applyAlignment="1" applyProtection="1">
      <alignment horizontal="center" vertical="center" shrinkToFit="1"/>
      <protection locked="0"/>
    </xf>
    <xf numFmtId="0" fontId="25" fillId="0" borderId="25" xfId="0" applyFont="1" applyBorder="1" applyAlignment="1">
      <alignment horizontal="center" vertical="center"/>
    </xf>
    <xf numFmtId="181" fontId="28" fillId="0" borderId="48" xfId="0" applyNumberFormat="1" applyFont="1" applyBorder="1" applyAlignment="1">
      <alignment horizontal="center" vertical="center" shrinkToFit="1"/>
    </xf>
    <xf numFmtId="0" fontId="28" fillId="0" borderId="48" xfId="0" applyFont="1" applyBorder="1" applyAlignment="1">
      <alignment horizontal="center" vertical="center" shrinkToFit="1"/>
    </xf>
    <xf numFmtId="181" fontId="29" fillId="9" borderId="42" xfId="0" applyNumberFormat="1" applyFont="1" applyFill="1" applyBorder="1" applyAlignment="1">
      <alignment horizontal="center" vertical="center" shrinkToFit="1"/>
    </xf>
    <xf numFmtId="181" fontId="29" fillId="9" borderId="28" xfId="0" applyNumberFormat="1" applyFont="1" applyFill="1" applyBorder="1" applyAlignment="1">
      <alignment horizontal="center" vertical="center" shrinkToFit="1"/>
    </xf>
    <xf numFmtId="0" fontId="29" fillId="9" borderId="42" xfId="0" applyFont="1" applyFill="1" applyBorder="1" applyAlignment="1">
      <alignment horizontal="center" vertical="center" shrinkToFit="1"/>
    </xf>
    <xf numFmtId="0" fontId="29" fillId="9" borderId="28" xfId="0" applyFont="1" applyFill="1" applyBorder="1" applyAlignment="1">
      <alignment horizontal="center" vertical="center" shrinkToFit="1"/>
    </xf>
    <xf numFmtId="0" fontId="42" fillId="0" borderId="42" xfId="0" applyFont="1" applyBorder="1" applyAlignment="1">
      <alignment horizontal="center" vertical="center" shrinkToFit="1"/>
    </xf>
    <xf numFmtId="0" fontId="42" fillId="0" borderId="28" xfId="0" applyFont="1" applyBorder="1" applyAlignment="1">
      <alignment horizontal="center" vertical="center" shrinkToFit="1"/>
    </xf>
    <xf numFmtId="0" fontId="49" fillId="0" borderId="42" xfId="0" applyFont="1" applyBorder="1" applyAlignment="1" applyProtection="1">
      <alignment horizontal="center" vertical="center" shrinkToFit="1"/>
      <protection locked="0"/>
    </xf>
    <xf numFmtId="0" fontId="49" fillId="0" borderId="28" xfId="0" applyFont="1" applyBorder="1" applyAlignment="1" applyProtection="1">
      <alignment horizontal="center" vertical="center" shrinkToFit="1"/>
      <protection locked="0"/>
    </xf>
    <xf numFmtId="0" fontId="34" fillId="0" borderId="42" xfId="0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shrinkToFit="1"/>
    </xf>
    <xf numFmtId="0" fontId="34" fillId="0" borderId="28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45" fillId="0" borderId="16" xfId="0" applyFont="1" applyBorder="1" applyAlignment="1">
      <alignment horizontal="left" vertical="center" shrinkToFit="1"/>
    </xf>
    <xf numFmtId="0" fontId="45" fillId="0" borderId="17" xfId="0" applyFont="1" applyBorder="1" applyAlignment="1">
      <alignment horizontal="left" vertical="center" shrinkToFit="1"/>
    </xf>
    <xf numFmtId="181" fontId="28" fillId="0" borderId="28" xfId="0" applyNumberFormat="1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181" fontId="28" fillId="6" borderId="4" xfId="0" applyNumberFormat="1" applyFont="1" applyFill="1" applyBorder="1" applyAlignment="1">
      <alignment horizontal="center" vertical="center" shrinkToFit="1"/>
    </xf>
    <xf numFmtId="181" fontId="28" fillId="6" borderId="50" xfId="0" applyNumberFormat="1" applyFont="1" applyFill="1" applyBorder="1" applyAlignment="1">
      <alignment horizontal="center" vertical="center" shrinkToFit="1"/>
    </xf>
    <xf numFmtId="182" fontId="29" fillId="9" borderId="42" xfId="0" applyNumberFormat="1" applyFont="1" applyFill="1" applyBorder="1" applyAlignment="1">
      <alignment horizontal="center" vertical="center" shrinkToFit="1"/>
    </xf>
    <xf numFmtId="182" fontId="29" fillId="9" borderId="28" xfId="0" applyNumberFormat="1" applyFont="1" applyFill="1" applyBorder="1" applyAlignment="1">
      <alignment horizontal="center" vertical="center" shrinkToFit="1"/>
    </xf>
    <xf numFmtId="0" fontId="45" fillId="0" borderId="7" xfId="0" applyFont="1" applyBorder="1" applyAlignment="1">
      <alignment horizontal="left" vertical="center" shrinkToFit="1"/>
    </xf>
    <xf numFmtId="0" fontId="45" fillId="0" borderId="8" xfId="0" applyFont="1" applyBorder="1" applyAlignment="1">
      <alignment horizontal="left" vertical="center" shrinkToFit="1"/>
    </xf>
    <xf numFmtId="0" fontId="45" fillId="0" borderId="12" xfId="0" applyFont="1" applyBorder="1" applyAlignment="1">
      <alignment horizontal="left" vertical="center" shrinkToFit="1"/>
    </xf>
    <xf numFmtId="0" fontId="45" fillId="0" borderId="10" xfId="0" applyFont="1" applyBorder="1" applyAlignment="1">
      <alignment horizontal="left" vertical="center" shrinkToFit="1"/>
    </xf>
    <xf numFmtId="0" fontId="29" fillId="0" borderId="34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181" fontId="34" fillId="0" borderId="42" xfId="0" applyNumberFormat="1" applyFont="1" applyBorder="1" applyAlignment="1">
      <alignment horizontal="center" vertical="center" shrinkToFit="1"/>
    </xf>
    <xf numFmtId="181" fontId="34" fillId="0" borderId="78" xfId="0" applyNumberFormat="1" applyFont="1" applyBorder="1" applyAlignment="1">
      <alignment horizontal="center" vertical="center" shrinkToFit="1"/>
    </xf>
    <xf numFmtId="181" fontId="28" fillId="0" borderId="9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77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181" fontId="29" fillId="0" borderId="28" xfId="0" applyNumberFormat="1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49" fillId="0" borderId="9" xfId="0" applyFont="1" applyBorder="1" applyAlignment="1" applyProtection="1">
      <alignment horizontal="center" vertical="center" shrinkToFit="1"/>
      <protection locked="0"/>
    </xf>
    <xf numFmtId="0" fontId="50" fillId="0" borderId="28" xfId="0" applyFont="1" applyBorder="1" applyAlignment="1" applyProtection="1">
      <alignment horizontal="center" vertical="center" shrinkToFit="1"/>
      <protection locked="0"/>
    </xf>
    <xf numFmtId="0" fontId="50" fillId="0" borderId="25" xfId="0" applyFont="1" applyBorder="1" applyAlignment="1" applyProtection="1">
      <alignment horizontal="center" vertical="center" shrinkToFit="1"/>
      <protection locked="0"/>
    </xf>
    <xf numFmtId="0" fontId="14" fillId="0" borderId="56" xfId="0" applyFont="1" applyBorder="1" applyAlignment="1">
      <alignment horizontal="center" vertical="center" wrapText="1" shrinkToFit="1"/>
    </xf>
    <xf numFmtId="0" fontId="14" fillId="0" borderId="57" xfId="0" applyFont="1" applyBorder="1" applyAlignment="1">
      <alignment horizontal="center" vertical="center" wrapText="1" shrinkToFit="1"/>
    </xf>
    <xf numFmtId="0" fontId="14" fillId="0" borderId="55" xfId="0" applyFont="1" applyBorder="1" applyAlignment="1">
      <alignment horizontal="center" vertical="center" wrapText="1" shrinkToFit="1"/>
    </xf>
    <xf numFmtId="0" fontId="29" fillId="9" borderId="9" xfId="0" applyFont="1" applyFill="1" applyBorder="1" applyAlignment="1">
      <alignment horizontal="center" vertical="center" shrinkToFit="1"/>
    </xf>
    <xf numFmtId="182" fontId="29" fillId="9" borderId="9" xfId="0" applyNumberFormat="1" applyFont="1" applyFill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textRotation="255" shrinkToFit="1"/>
    </xf>
    <xf numFmtId="0" fontId="29" fillId="0" borderId="24" xfId="0" applyFont="1" applyBorder="1" applyAlignment="1">
      <alignment horizontal="center" vertical="center" textRotation="255" shrinkToFit="1"/>
    </xf>
    <xf numFmtId="181" fontId="29" fillId="9" borderId="9" xfId="0" applyNumberFormat="1" applyFont="1" applyFill="1" applyBorder="1" applyAlignment="1">
      <alignment horizontal="center" vertical="center" shrinkToFit="1"/>
    </xf>
    <xf numFmtId="0" fontId="23" fillId="7" borderId="0" xfId="0" applyFont="1" applyFill="1" applyAlignment="1">
      <alignment horizontal="center" vertical="center"/>
    </xf>
    <xf numFmtId="0" fontId="34" fillId="0" borderId="78" xfId="0" applyFont="1" applyBorder="1" applyAlignment="1">
      <alignment horizontal="center" vertical="center" shrinkToFit="1"/>
    </xf>
    <xf numFmtId="0" fontId="34" fillId="0" borderId="80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28" fillId="0" borderId="18" xfId="0" applyFont="1" applyBorder="1" applyAlignment="1" applyProtection="1">
      <alignment horizontal="center" vertical="center"/>
      <protection locked="0"/>
    </xf>
    <xf numFmtId="182" fontId="29" fillId="0" borderId="34" xfId="0" applyNumberFormat="1" applyFont="1" applyBorder="1" applyAlignment="1">
      <alignment horizontal="center" vertical="center" shrinkToFit="1"/>
    </xf>
    <xf numFmtId="182" fontId="29" fillId="0" borderId="28" xfId="0" applyNumberFormat="1" applyFont="1" applyBorder="1" applyAlignment="1">
      <alignment horizontal="center" vertical="center" shrinkToFit="1"/>
    </xf>
    <xf numFmtId="0" fontId="50" fillId="0" borderId="26" xfId="0" applyFont="1" applyBorder="1" applyAlignment="1" applyProtection="1">
      <alignment horizontal="center" vertical="center" shrinkToFit="1"/>
      <protection locked="0"/>
    </xf>
    <xf numFmtId="0" fontId="50" fillId="0" borderId="18" xfId="0" applyFont="1" applyBorder="1" applyAlignment="1" applyProtection="1">
      <alignment horizontal="center" vertical="center" shrinkToFit="1"/>
      <protection locked="0"/>
    </xf>
    <xf numFmtId="0" fontId="50" fillId="0" borderId="27" xfId="0" applyFont="1" applyBorder="1" applyAlignment="1" applyProtection="1">
      <alignment horizontal="center" vertical="center" shrinkToFit="1"/>
      <protection locked="0"/>
    </xf>
    <xf numFmtId="0" fontId="28" fillId="0" borderId="37" xfId="0" applyFont="1" applyBorder="1" applyAlignment="1" applyProtection="1">
      <alignment horizontal="center" vertical="center" shrinkToFit="1"/>
      <protection locked="0"/>
    </xf>
    <xf numFmtId="0" fontId="28" fillId="0" borderId="12" xfId="0" applyFont="1" applyBorder="1" applyAlignment="1" applyProtection="1">
      <alignment horizontal="center" vertical="center" shrinkToFit="1"/>
      <protection locked="0"/>
    </xf>
    <xf numFmtId="0" fontId="28" fillId="0" borderId="52" xfId="0" applyFont="1" applyBorder="1" applyAlignment="1" applyProtection="1">
      <alignment horizontal="center" vertical="center" shrinkToFit="1"/>
      <protection locked="0"/>
    </xf>
    <xf numFmtId="0" fontId="28" fillId="0" borderId="38" xfId="0" applyFont="1" applyBorder="1" applyAlignment="1" applyProtection="1">
      <alignment horizontal="center" vertical="center" shrinkToFit="1"/>
      <protection locked="0"/>
    </xf>
    <xf numFmtId="0" fontId="28" fillId="0" borderId="16" xfId="0" applyFont="1" applyBorder="1" applyAlignment="1" applyProtection="1">
      <alignment horizontal="center" vertical="center" shrinkToFit="1"/>
      <protection locked="0"/>
    </xf>
    <xf numFmtId="0" fontId="28" fillId="0" borderId="53" xfId="0" applyFont="1" applyBorder="1" applyAlignment="1" applyProtection="1">
      <alignment horizontal="center" vertical="center" shrinkToFit="1"/>
      <protection locked="0"/>
    </xf>
    <xf numFmtId="0" fontId="45" fillId="0" borderId="76" xfId="0" applyFont="1" applyBorder="1" applyAlignment="1">
      <alignment horizontal="left" vertical="center" shrinkToFit="1"/>
    </xf>
    <xf numFmtId="0" fontId="45" fillId="0" borderId="64" xfId="0" applyFont="1" applyBorder="1" applyAlignment="1">
      <alignment horizontal="left" vertical="center" shrinkToFit="1"/>
    </xf>
    <xf numFmtId="181" fontId="28" fillId="6" borderId="6" xfId="0" applyNumberFormat="1" applyFont="1" applyFill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textRotation="255" shrinkToFit="1"/>
    </xf>
    <xf numFmtId="0" fontId="29" fillId="0" borderId="28" xfId="0" applyFont="1" applyBorder="1" applyAlignment="1">
      <alignment horizontal="center" vertical="center" textRotation="255" shrinkToFit="1"/>
    </xf>
    <xf numFmtId="0" fontId="28" fillId="0" borderId="0" xfId="0" applyFont="1" applyAlignment="1" applyProtection="1">
      <alignment horizontal="center" vertical="center" shrinkToFit="1"/>
      <protection locked="0"/>
    </xf>
    <xf numFmtId="0" fontId="28" fillId="0" borderId="7" xfId="0" applyFont="1" applyBorder="1" applyAlignment="1" applyProtection="1">
      <alignment horizontal="center" vertical="center" shrinkToFit="1"/>
      <protection locked="0"/>
    </xf>
    <xf numFmtId="0" fontId="33" fillId="0" borderId="77" xfId="0" applyFont="1" applyBorder="1" applyAlignment="1">
      <alignment horizontal="center" vertical="center"/>
    </xf>
    <xf numFmtId="183" fontId="34" fillId="0" borderId="62" xfId="0" applyNumberFormat="1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66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 shrinkToFit="1"/>
    </xf>
    <xf numFmtId="185" fontId="28" fillId="0" borderId="31" xfId="0" applyNumberFormat="1" applyFont="1" applyBorder="1" applyAlignment="1">
      <alignment horizontal="center" vertical="center" shrinkToFit="1"/>
    </xf>
    <xf numFmtId="185" fontId="28" fillId="0" borderId="33" xfId="0" applyNumberFormat="1" applyFont="1" applyBorder="1" applyAlignment="1">
      <alignment horizontal="center" vertical="center" shrinkToFit="1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3" xfId="0" applyFont="1" applyBorder="1" applyAlignment="1" applyProtection="1">
      <alignment horizontal="left" vertical="center" wrapText="1"/>
      <protection locked="0"/>
    </xf>
    <xf numFmtId="0" fontId="31" fillId="0" borderId="82" xfId="0" applyFont="1" applyBorder="1" applyAlignment="1" applyProtection="1">
      <alignment horizontal="center" vertical="center" shrinkToFit="1"/>
      <protection locked="0"/>
    </xf>
    <xf numFmtId="0" fontId="28" fillId="0" borderId="30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>
      <alignment horizontal="center" vertical="center"/>
    </xf>
    <xf numFmtId="0" fontId="55" fillId="0" borderId="59" xfId="0" applyFont="1" applyBorder="1" applyAlignment="1">
      <alignment horizontal="left" vertical="center" wrapText="1"/>
    </xf>
    <xf numFmtId="0" fontId="53" fillId="0" borderId="35" xfId="0" applyFont="1" applyBorder="1" applyAlignment="1">
      <alignment horizontal="left" vertical="center"/>
    </xf>
    <xf numFmtId="0" fontId="53" fillId="0" borderId="36" xfId="0" applyFont="1" applyBorder="1" applyAlignment="1">
      <alignment horizontal="left" vertical="center"/>
    </xf>
    <xf numFmtId="0" fontId="53" fillId="0" borderId="31" xfId="0" applyFont="1" applyBorder="1" applyAlignment="1">
      <alignment horizontal="left" vertical="center"/>
    </xf>
    <xf numFmtId="0" fontId="53" fillId="0" borderId="32" xfId="0" applyFont="1" applyBorder="1" applyAlignment="1">
      <alignment horizontal="left" vertical="center"/>
    </xf>
    <xf numFmtId="0" fontId="53" fillId="0" borderId="3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56" fillId="0" borderId="1" xfId="0" applyFont="1" applyBorder="1" applyAlignment="1">
      <alignment horizontal="left" vertical="center" wrapText="1"/>
    </xf>
    <xf numFmtId="0" fontId="56" fillId="0" borderId="2" xfId="0" applyFont="1" applyBorder="1" applyAlignment="1">
      <alignment horizontal="left" vertical="center" wrapText="1"/>
    </xf>
    <xf numFmtId="0" fontId="56" fillId="0" borderId="3" xfId="0" applyFont="1" applyBorder="1" applyAlignment="1">
      <alignment horizontal="left" vertical="center" wrapText="1"/>
    </xf>
    <xf numFmtId="0" fontId="56" fillId="0" borderId="4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56" fillId="0" borderId="5" xfId="0" applyFont="1" applyBorder="1" applyAlignment="1">
      <alignment horizontal="left" vertical="center" wrapText="1"/>
    </xf>
    <xf numFmtId="0" fontId="56" fillId="0" borderId="6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56" fillId="0" borderId="8" xfId="0" applyFont="1" applyBorder="1" applyAlignment="1">
      <alignment horizontal="left" vertical="center" wrapText="1"/>
    </xf>
    <xf numFmtId="0" fontId="40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distributed" vertical="center" shrinkToFit="1"/>
    </xf>
    <xf numFmtId="0" fontId="35" fillId="0" borderId="7" xfId="0" applyFont="1" applyBorder="1" applyAlignment="1">
      <alignment horizontal="distributed" vertical="center" shrinkToFit="1"/>
    </xf>
    <xf numFmtId="0" fontId="35" fillId="0" borderId="8" xfId="0" applyFont="1" applyBorder="1" applyAlignment="1">
      <alignment horizontal="distributed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distributed" vertical="center" shrinkToFit="1"/>
    </xf>
    <xf numFmtId="0" fontId="35" fillId="0" borderId="12" xfId="0" applyFont="1" applyBorder="1" applyAlignment="1">
      <alignment horizontal="distributed" vertical="center" shrinkToFit="1"/>
    </xf>
    <xf numFmtId="0" fontId="35" fillId="0" borderId="10" xfId="0" applyFont="1" applyBorder="1" applyAlignment="1">
      <alignment horizontal="distributed" vertical="center" shrinkToFit="1"/>
    </xf>
    <xf numFmtId="0" fontId="35" fillId="0" borderId="1" xfId="0" applyFont="1" applyBorder="1" applyAlignment="1">
      <alignment horizontal="distributed" vertical="center" shrinkToFit="1"/>
    </xf>
    <xf numFmtId="0" fontId="35" fillId="0" borderId="2" xfId="0" applyFont="1" applyBorder="1" applyAlignment="1">
      <alignment horizontal="distributed" vertical="center" shrinkToFit="1"/>
    </xf>
    <xf numFmtId="0" fontId="35" fillId="0" borderId="3" xfId="0" applyFont="1" applyBorder="1" applyAlignment="1">
      <alignment horizontal="distributed" vertical="center" shrinkToFit="1"/>
    </xf>
    <xf numFmtId="3" fontId="38" fillId="0" borderId="11" xfId="1" applyNumberFormat="1" applyFont="1" applyFill="1" applyBorder="1" applyAlignment="1" applyProtection="1">
      <alignment horizontal="center" vertical="center" shrinkToFit="1"/>
      <protection locked="0"/>
    </xf>
    <xf numFmtId="3" fontId="38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38" fillId="0" borderId="9" xfId="0" applyFont="1" applyBorder="1" applyAlignment="1" applyProtection="1">
      <alignment horizontal="center" vertical="center" shrinkToFit="1"/>
      <protection locked="0"/>
    </xf>
    <xf numFmtId="0" fontId="39" fillId="0" borderId="11" xfId="0" applyFont="1" applyBorder="1" applyAlignment="1">
      <alignment horizontal="center" vertical="center" shrinkToFit="1"/>
    </xf>
    <xf numFmtId="0" fontId="39" fillId="0" borderId="12" xfId="0" applyFont="1" applyBorder="1" applyAlignment="1">
      <alignment horizontal="center" vertical="center" shrinkToFit="1"/>
    </xf>
    <xf numFmtId="0" fontId="39" fillId="0" borderId="10" xfId="0" applyFont="1" applyBorder="1" applyAlignment="1">
      <alignment horizontal="center" vertical="center" shrinkToFit="1"/>
    </xf>
    <xf numFmtId="177" fontId="38" fillId="0" borderId="11" xfId="1" applyNumberFormat="1" applyFont="1" applyFill="1" applyBorder="1" applyAlignment="1">
      <alignment horizontal="center" vertical="center" shrinkToFit="1"/>
    </xf>
    <xf numFmtId="177" fontId="38" fillId="0" borderId="10" xfId="1" applyNumberFormat="1" applyFont="1" applyFill="1" applyBorder="1" applyAlignment="1">
      <alignment horizontal="center" vertical="center" shrinkToFit="1"/>
    </xf>
    <xf numFmtId="0" fontId="38" fillId="0" borderId="11" xfId="0" applyFont="1" applyBorder="1" applyAlignment="1" applyProtection="1">
      <alignment horizontal="center" vertical="center" shrinkToFit="1"/>
      <protection locked="0"/>
    </xf>
    <xf numFmtId="0" fontId="38" fillId="0" borderId="12" xfId="0" applyFont="1" applyBorder="1" applyAlignment="1" applyProtection="1">
      <alignment horizontal="center" vertical="center" shrinkToFit="1"/>
      <protection locked="0"/>
    </xf>
    <xf numFmtId="177" fontId="38" fillId="0" borderId="12" xfId="1" applyNumberFormat="1" applyFont="1" applyFill="1" applyBorder="1" applyAlignment="1">
      <alignment horizontal="center" vertical="center" shrinkToFit="1"/>
    </xf>
    <xf numFmtId="0" fontId="35" fillId="5" borderId="9" xfId="0" applyFont="1" applyFill="1" applyBorder="1" applyAlignment="1" applyProtection="1">
      <alignment horizontal="center" vertical="center" shrinkToFit="1"/>
      <protection locked="0"/>
    </xf>
    <xf numFmtId="0" fontId="35" fillId="0" borderId="9" xfId="0" applyFont="1" applyBorder="1" applyAlignment="1">
      <alignment horizontal="center" vertical="center" textRotation="255" shrinkToFit="1"/>
    </xf>
    <xf numFmtId="0" fontId="35" fillId="0" borderId="11" xfId="0" applyFont="1" applyBorder="1" applyAlignment="1">
      <alignment horizontal="center" vertical="center" textRotation="255" shrinkToFit="1"/>
    </xf>
    <xf numFmtId="0" fontId="38" fillId="0" borderId="10" xfId="0" applyFont="1" applyBorder="1" applyAlignment="1" applyProtection="1">
      <alignment horizontal="center" vertical="center" shrinkToFit="1"/>
      <protection locked="0"/>
    </xf>
    <xf numFmtId="0" fontId="38" fillId="0" borderId="11" xfId="0" applyFont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0" fontId="38" fillId="0" borderId="10" xfId="0" applyFont="1" applyBorder="1" applyAlignment="1">
      <alignment horizontal="center" vertical="center" shrinkToFit="1"/>
    </xf>
    <xf numFmtId="177" fontId="38" fillId="0" borderId="11" xfId="1" applyNumberFormat="1" applyFont="1" applyFill="1" applyBorder="1" applyAlignment="1">
      <alignment horizontal="right" vertical="center" shrinkToFit="1"/>
    </xf>
    <xf numFmtId="177" fontId="38" fillId="0" borderId="12" xfId="1" applyNumberFormat="1" applyFont="1" applyFill="1" applyBorder="1" applyAlignment="1">
      <alignment horizontal="right" vertical="center" shrinkToFit="1"/>
    </xf>
    <xf numFmtId="38" fontId="38" fillId="0" borderId="1" xfId="1" applyFont="1" applyFill="1" applyBorder="1" applyAlignment="1" applyProtection="1">
      <alignment horizontal="right" vertical="center" shrinkToFit="1"/>
    </xf>
    <xf numFmtId="38" fontId="38" fillId="0" borderId="2" xfId="1" applyFont="1" applyFill="1" applyBorder="1" applyAlignment="1" applyProtection="1">
      <alignment horizontal="right" vertical="center" shrinkToFit="1"/>
    </xf>
    <xf numFmtId="0" fontId="38" fillId="0" borderId="56" xfId="0" applyFont="1" applyBorder="1" applyAlignment="1">
      <alignment horizontal="center" vertical="center" shrinkToFit="1"/>
    </xf>
    <xf numFmtId="0" fontId="38" fillId="0" borderId="57" xfId="0" applyFont="1" applyBorder="1" applyAlignment="1">
      <alignment horizontal="center" vertical="center" shrinkToFit="1"/>
    </xf>
    <xf numFmtId="0" fontId="38" fillId="0" borderId="55" xfId="0" applyFont="1" applyBorder="1" applyAlignment="1">
      <alignment horizontal="center" vertical="center" shrinkToFit="1"/>
    </xf>
    <xf numFmtId="179" fontId="38" fillId="0" borderId="79" xfId="1" applyNumberFormat="1" applyFont="1" applyFill="1" applyBorder="1" applyAlignment="1">
      <alignment horizontal="right" vertical="center" shrinkToFit="1"/>
    </xf>
    <xf numFmtId="179" fontId="38" fillId="0" borderId="57" xfId="1" applyNumberFormat="1" applyFont="1" applyFill="1" applyBorder="1" applyAlignment="1">
      <alignment horizontal="right" vertical="center" shrinkToFit="1"/>
    </xf>
    <xf numFmtId="0" fontId="38" fillId="0" borderId="1" xfId="0" applyFont="1" applyBorder="1" applyAlignment="1" applyProtection="1">
      <alignment horizontal="center" vertical="center" shrinkToFit="1"/>
      <protection locked="0"/>
    </xf>
    <xf numFmtId="0" fontId="38" fillId="0" borderId="2" xfId="0" applyFont="1" applyBorder="1" applyAlignment="1" applyProtection="1">
      <alignment horizontal="center" vertical="center" shrinkToFit="1"/>
      <protection locked="0"/>
    </xf>
    <xf numFmtId="0" fontId="38" fillId="0" borderId="3" xfId="0" applyFont="1" applyBorder="1" applyAlignment="1" applyProtection="1">
      <alignment horizontal="center" vertical="center" shrinkToFit="1"/>
      <protection locked="0"/>
    </xf>
    <xf numFmtId="0" fontId="39" fillId="0" borderId="1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177" fontId="38" fillId="0" borderId="1" xfId="1" applyNumberFormat="1" applyFont="1" applyFill="1" applyBorder="1" applyAlignment="1">
      <alignment horizontal="center" vertical="center" shrinkToFit="1"/>
    </xf>
    <xf numFmtId="177" fontId="38" fillId="0" borderId="3" xfId="1" applyNumberFormat="1" applyFont="1" applyFill="1" applyBorder="1" applyAlignment="1">
      <alignment horizontal="center" vertical="center" shrinkToFit="1"/>
    </xf>
    <xf numFmtId="177" fontId="38" fillId="0" borderId="2" xfId="1" applyNumberFormat="1" applyFont="1" applyFill="1" applyBorder="1" applyAlignment="1">
      <alignment horizontal="center" vertical="center" shrinkToFit="1"/>
    </xf>
    <xf numFmtId="0" fontId="35" fillId="5" borderId="1" xfId="0" applyFont="1" applyFill="1" applyBorder="1" applyAlignment="1" applyProtection="1">
      <alignment horizontal="center" vertical="center" shrinkToFit="1"/>
      <protection locked="0"/>
    </xf>
    <xf numFmtId="0" fontId="35" fillId="5" borderId="2" xfId="0" applyFont="1" applyFill="1" applyBorder="1" applyAlignment="1" applyProtection="1">
      <alignment horizontal="center" vertical="center" shrinkToFit="1"/>
      <protection locked="0"/>
    </xf>
    <xf numFmtId="0" fontId="35" fillId="5" borderId="3" xfId="0" applyFont="1" applyFill="1" applyBorder="1" applyAlignment="1" applyProtection="1">
      <alignment horizontal="center" vertical="center" shrinkToFit="1"/>
      <protection locked="0"/>
    </xf>
    <xf numFmtId="38" fontId="38" fillId="10" borderId="11" xfId="1" applyFont="1" applyFill="1" applyBorder="1" applyAlignment="1" applyProtection="1">
      <alignment horizontal="right" vertical="center" shrinkToFit="1"/>
      <protection locked="0"/>
    </xf>
    <xf numFmtId="38" fontId="38" fillId="10" borderId="12" xfId="1" applyFont="1" applyFill="1" applyBorder="1" applyAlignment="1" applyProtection="1">
      <alignment horizontal="right" vertical="center" shrinkToFit="1"/>
      <protection locked="0"/>
    </xf>
    <xf numFmtId="0" fontId="38" fillId="0" borderId="1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38" fillId="0" borderId="11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2" fillId="0" borderId="11" xfId="0" applyFont="1" applyBorder="1" applyAlignment="1" applyProtection="1">
      <alignment horizontal="left" vertical="center" shrinkToFit="1"/>
      <protection locked="0"/>
    </xf>
    <xf numFmtId="0" fontId="22" fillId="0" borderId="12" xfId="0" applyFont="1" applyBorder="1" applyAlignment="1" applyProtection="1">
      <alignment horizontal="left" vertical="center" shrinkToFit="1"/>
      <protection locked="0"/>
    </xf>
    <xf numFmtId="0" fontId="22" fillId="0" borderId="10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2" xfId="0" applyFont="1" applyBorder="1" applyAlignment="1">
      <alignment horizontal="left" vertical="center"/>
    </xf>
    <xf numFmtId="176" fontId="38" fillId="0" borderId="9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180" fontId="20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38" fillId="0" borderId="9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16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190500</xdr:colOff>
      <xdr:row>8</xdr:row>
      <xdr:rowOff>144319</xdr:rowOff>
    </xdr:from>
    <xdr:to>
      <xdr:col>33</xdr:col>
      <xdr:colOff>1056410</xdr:colOff>
      <xdr:row>10</xdr:row>
      <xdr:rowOff>178957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404B9BE-EACE-4B93-ADC7-CEC45CEFD25C}"/>
            </a:ext>
          </a:extLst>
        </xdr:cNvPr>
        <xdr:cNvSpPr/>
      </xdr:nvSpPr>
      <xdr:spPr>
        <a:xfrm>
          <a:off x="17811750" y="4208319"/>
          <a:ext cx="865910" cy="860138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190500</xdr:colOff>
      <xdr:row>10</xdr:row>
      <xdr:rowOff>206375</xdr:rowOff>
    </xdr:from>
    <xdr:to>
      <xdr:col>36</xdr:col>
      <xdr:colOff>421410</xdr:colOff>
      <xdr:row>11</xdr:row>
      <xdr:rowOff>422441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67C5B06-DFAC-4946-B550-1C154AD19C67}"/>
            </a:ext>
          </a:extLst>
        </xdr:cNvPr>
        <xdr:cNvSpPr/>
      </xdr:nvSpPr>
      <xdr:spPr>
        <a:xfrm>
          <a:off x="18621375" y="5857875"/>
          <a:ext cx="865910" cy="851066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138547</xdr:colOff>
      <xdr:row>0</xdr:row>
      <xdr:rowOff>380999</xdr:rowOff>
    </xdr:from>
    <xdr:to>
      <xdr:col>31</xdr:col>
      <xdr:colOff>277091</xdr:colOff>
      <xdr:row>4</xdr:row>
      <xdr:rowOff>311727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734C577-0F23-C214-3113-89F777EEA909}"/>
            </a:ext>
          </a:extLst>
        </xdr:cNvPr>
        <xdr:cNvSpPr/>
      </xdr:nvSpPr>
      <xdr:spPr>
        <a:xfrm>
          <a:off x="9750138" y="380999"/>
          <a:ext cx="6476998" cy="1905001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>
              <a:solidFill>
                <a:schemeClr val="tx1"/>
              </a:solidFill>
              <a:latin typeface="+mn-ea"/>
              <a:ea typeface="+mn-ea"/>
            </a:rPr>
            <a:t>『</a:t>
          </a:r>
          <a:r>
            <a:rPr kumimoji="1" lang="ja-JP" altLang="en-US" sz="2400">
              <a:solidFill>
                <a:schemeClr val="tx1"/>
              </a:solidFill>
              <a:latin typeface="+mn-ea"/>
              <a:ea typeface="+mn-ea"/>
            </a:rPr>
            <a:t>入力エラーチェック欄</a:t>
          </a:r>
          <a:r>
            <a:rPr kumimoji="1" lang="en-US" altLang="ja-JP" sz="2400">
              <a:solidFill>
                <a:schemeClr val="tx1"/>
              </a:solidFill>
              <a:latin typeface="+mn-ea"/>
              <a:ea typeface="+mn-ea"/>
            </a:rPr>
            <a:t>』</a:t>
          </a:r>
        </a:p>
        <a:p>
          <a:pPr algn="l"/>
          <a:r>
            <a:rPr kumimoji="1" lang="en-US" altLang="ja-JP" sz="240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2400">
              <a:solidFill>
                <a:schemeClr val="tx1"/>
              </a:solidFill>
              <a:latin typeface="+mn-ea"/>
              <a:ea typeface="+mn-ea"/>
            </a:rPr>
            <a:t>下記の７項目がすべて「★</a:t>
          </a:r>
          <a:r>
            <a:rPr kumimoji="1" lang="en-US" altLang="ja-JP" sz="2400">
              <a:solidFill>
                <a:schemeClr val="tx1"/>
              </a:solidFill>
              <a:latin typeface="+mn-ea"/>
              <a:ea typeface="+mn-ea"/>
            </a:rPr>
            <a:t>OK</a:t>
          </a:r>
          <a:r>
            <a:rPr kumimoji="1" lang="ja-JP" altLang="en-US" sz="2400">
              <a:solidFill>
                <a:schemeClr val="tx1"/>
              </a:solidFill>
              <a:latin typeface="+mn-ea"/>
              <a:ea typeface="+mn-ea"/>
            </a:rPr>
            <a:t>」になるよう、</a:t>
          </a:r>
          <a:endParaRPr kumimoji="1" lang="en-US" altLang="ja-JP" sz="24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2400">
              <a:solidFill>
                <a:schemeClr val="tx1"/>
              </a:solidFill>
              <a:latin typeface="+mn-ea"/>
              <a:ea typeface="+mn-ea"/>
            </a:rPr>
            <a:t>請求書の黄色セルを入力してください。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53534-C140-4476-AEE4-40BF83C960BE}">
  <sheetPr>
    <pageSetUpPr fitToPage="1"/>
  </sheetPr>
  <dimension ref="A1:AR66"/>
  <sheetViews>
    <sheetView showGridLines="0" tabSelected="1" view="pageBreakPreview" zoomScale="43" zoomScaleNormal="40" zoomScaleSheetLayoutView="43" workbookViewId="0">
      <selection activeCell="D2" sqref="D2:H2"/>
    </sheetView>
  </sheetViews>
  <sheetFormatPr defaultColWidth="9" defaultRowHeight="14" x14ac:dyDescent="0.2"/>
  <cols>
    <col min="1" max="2" width="7.26953125" style="21" customWidth="1"/>
    <col min="3" max="3" width="4.54296875" style="21" customWidth="1"/>
    <col min="4" max="4" width="14.7265625" style="21" customWidth="1"/>
    <col min="5" max="5" width="4.54296875" style="21" customWidth="1"/>
    <col min="6" max="6" width="11" style="21" customWidth="1"/>
    <col min="7" max="7" width="3.453125" style="21" customWidth="1"/>
    <col min="8" max="8" width="39.90625" style="21" customWidth="1"/>
    <col min="9" max="9" width="3.08984375" style="21" customWidth="1"/>
    <col min="10" max="10" width="13.7265625" style="21" customWidth="1"/>
    <col min="11" max="11" width="10.90625" style="21" customWidth="1"/>
    <col min="12" max="13" width="11.6328125" style="21" customWidth="1"/>
    <col min="14" max="14" width="2.36328125" style="21" hidden="1" customWidth="1"/>
    <col min="15" max="15" width="11.36328125" style="21" customWidth="1"/>
    <col min="16" max="16" width="2.7265625" style="21" customWidth="1"/>
    <col min="17" max="17" width="11.36328125" style="38" customWidth="1"/>
    <col min="18" max="18" width="11.36328125" style="21" customWidth="1"/>
    <col min="19" max="19" width="2.7265625" style="21" bestFit="1" customWidth="1"/>
    <col min="20" max="20" width="11.36328125" style="38" customWidth="1"/>
    <col min="21" max="22" width="18.1796875" style="21" customWidth="1"/>
    <col min="23" max="23" width="13.1796875" style="21" hidden="1" customWidth="1"/>
    <col min="24" max="24" width="10.36328125" style="21" customWidth="1"/>
    <col min="25" max="32" width="10.1796875" style="21" hidden="1" customWidth="1"/>
    <col min="33" max="33" width="10.453125" style="21" customWidth="1"/>
    <col min="34" max="34" width="17" style="21" customWidth="1"/>
    <col min="35" max="35" width="4.26953125" style="31" hidden="1" customWidth="1"/>
    <col min="36" max="42" width="4.54296875" style="31" hidden="1" customWidth="1"/>
    <col min="43" max="43" width="22.81640625" style="21" hidden="1" customWidth="1"/>
    <col min="44" max="44" width="28.26953125" style="21" hidden="1" customWidth="1"/>
    <col min="45" max="16384" width="9" style="21"/>
  </cols>
  <sheetData>
    <row r="1" spans="1:44" ht="41.5" customHeight="1" thickBot="1" x14ac:dyDescent="0.25">
      <c r="A1" s="165" t="s">
        <v>161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20"/>
      <c r="AJ1" s="20"/>
      <c r="AK1" s="20"/>
      <c r="AL1" s="20"/>
      <c r="AM1" s="20"/>
      <c r="AN1" s="20"/>
      <c r="AO1" s="20"/>
      <c r="AP1" s="20"/>
    </row>
    <row r="2" spans="1:44" s="22" customFormat="1" ht="58" customHeight="1" x14ac:dyDescent="0.2">
      <c r="A2" s="166" t="s">
        <v>110</v>
      </c>
      <c r="B2" s="167"/>
      <c r="C2" s="167"/>
      <c r="D2" s="168"/>
      <c r="E2" s="169"/>
      <c r="F2" s="169"/>
      <c r="G2" s="169"/>
      <c r="H2" s="170"/>
      <c r="K2" s="22" t="s">
        <v>166</v>
      </c>
      <c r="Q2" s="179" t="s">
        <v>149</v>
      </c>
      <c r="R2" s="180"/>
      <c r="S2" s="171" t="s">
        <v>4</v>
      </c>
      <c r="T2" s="171"/>
      <c r="U2" s="139"/>
      <c r="V2" s="23" t="s">
        <v>5</v>
      </c>
      <c r="W2" s="24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25" t="s">
        <v>24</v>
      </c>
      <c r="AI2" s="26"/>
      <c r="AJ2" s="26"/>
      <c r="AK2" s="26"/>
      <c r="AL2" s="26"/>
      <c r="AM2" s="26"/>
      <c r="AN2" s="26"/>
      <c r="AO2" s="26"/>
      <c r="AP2" s="26"/>
    </row>
    <row r="3" spans="1:44" s="27" customFormat="1" ht="58" customHeight="1" x14ac:dyDescent="0.2">
      <c r="A3" s="173" t="s">
        <v>111</v>
      </c>
      <c r="B3" s="174"/>
      <c r="C3" s="174"/>
      <c r="D3" s="175"/>
      <c r="E3" s="176"/>
      <c r="F3" s="176"/>
      <c r="G3" s="176"/>
      <c r="H3" s="177"/>
      <c r="J3" s="28"/>
      <c r="Q3" s="181" t="s">
        <v>148</v>
      </c>
      <c r="R3" s="182"/>
      <c r="S3" s="178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7"/>
      <c r="AI3" s="28"/>
      <c r="AJ3" s="28"/>
      <c r="AK3" s="28"/>
      <c r="AL3" s="28"/>
      <c r="AM3" s="28"/>
      <c r="AN3" s="28"/>
      <c r="AO3" s="28"/>
      <c r="AP3" s="28"/>
    </row>
    <row r="4" spans="1:44" s="27" customFormat="1" ht="58" customHeight="1" thickBot="1" x14ac:dyDescent="0.25">
      <c r="A4" s="173" t="s">
        <v>147</v>
      </c>
      <c r="B4" s="174"/>
      <c r="C4" s="174"/>
      <c r="D4" s="175"/>
      <c r="E4" s="176"/>
      <c r="F4" s="176"/>
      <c r="G4" s="176"/>
      <c r="H4" s="177"/>
      <c r="I4" s="39"/>
      <c r="J4" s="28"/>
      <c r="Q4" s="181" t="s">
        <v>112</v>
      </c>
      <c r="R4" s="182"/>
      <c r="S4" s="183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5"/>
      <c r="AI4" s="28"/>
      <c r="AJ4" s="28"/>
      <c r="AK4" s="28"/>
      <c r="AL4" s="28"/>
      <c r="AM4" s="28"/>
      <c r="AN4" s="28"/>
      <c r="AO4" s="28"/>
      <c r="AP4" s="28"/>
    </row>
    <row r="5" spans="1:44" s="27" customFormat="1" ht="58" customHeight="1" thickBot="1" x14ac:dyDescent="0.25">
      <c r="A5" s="189" t="s">
        <v>113</v>
      </c>
      <c r="B5" s="190"/>
      <c r="C5" s="191"/>
      <c r="D5" s="192"/>
      <c r="E5" s="193"/>
      <c r="F5" s="193"/>
      <c r="G5" s="193"/>
      <c r="H5" s="194"/>
      <c r="I5" s="39"/>
      <c r="J5" s="258" t="s">
        <v>150</v>
      </c>
      <c r="K5" s="259"/>
      <c r="L5" s="260"/>
      <c r="M5" s="261"/>
      <c r="N5" s="262"/>
      <c r="O5" s="40" t="s">
        <v>151</v>
      </c>
      <c r="Q5" s="189"/>
      <c r="R5" s="257"/>
      <c r="S5" s="186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8"/>
      <c r="AI5" s="28"/>
      <c r="AJ5" s="28"/>
      <c r="AK5" s="28"/>
      <c r="AL5" s="28"/>
      <c r="AM5" s="28"/>
      <c r="AN5" s="28"/>
      <c r="AO5" s="28"/>
      <c r="AP5" s="28"/>
    </row>
    <row r="6" spans="1:44" ht="14.5" thickBot="1" x14ac:dyDescent="0.25">
      <c r="A6" s="161"/>
      <c r="Q6" s="21"/>
      <c r="T6" s="21"/>
      <c r="U6" s="29"/>
      <c r="X6" s="30"/>
      <c r="Y6" s="30"/>
      <c r="Z6" s="30"/>
      <c r="AA6" s="30"/>
      <c r="AB6" s="30"/>
      <c r="AC6" s="30"/>
      <c r="AD6" s="30"/>
      <c r="AE6" s="30"/>
      <c r="AF6" s="30"/>
      <c r="AH6" s="161"/>
    </row>
    <row r="7" spans="1:44" ht="16.5" x14ac:dyDescent="0.2">
      <c r="A7" s="195" t="s">
        <v>114</v>
      </c>
      <c r="B7" s="197" t="s">
        <v>115</v>
      </c>
      <c r="C7" s="199" t="s">
        <v>116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 t="s">
        <v>117</v>
      </c>
      <c r="P7" s="199"/>
      <c r="Q7" s="199"/>
      <c r="R7" s="199"/>
      <c r="S7" s="199"/>
      <c r="T7" s="199"/>
      <c r="U7" s="199"/>
      <c r="V7" s="199"/>
      <c r="W7" s="32"/>
      <c r="X7" s="200" t="s">
        <v>118</v>
      </c>
      <c r="Y7" s="200"/>
      <c r="Z7" s="200"/>
      <c r="AA7" s="200"/>
      <c r="AB7" s="200"/>
      <c r="AC7" s="200"/>
      <c r="AD7" s="200"/>
      <c r="AE7" s="200"/>
      <c r="AF7" s="200"/>
      <c r="AG7" s="200"/>
      <c r="AH7" s="201" t="s">
        <v>119</v>
      </c>
      <c r="AI7" s="33" t="s">
        <v>120</v>
      </c>
      <c r="AJ7" s="33" t="s">
        <v>121</v>
      </c>
      <c r="AK7" s="33" t="s">
        <v>122</v>
      </c>
      <c r="AL7" s="33" t="s">
        <v>123</v>
      </c>
      <c r="AM7" s="33" t="s">
        <v>124</v>
      </c>
      <c r="AN7" s="33" t="s">
        <v>125</v>
      </c>
      <c r="AO7" s="33" t="s">
        <v>126</v>
      </c>
      <c r="AP7" s="33" t="s">
        <v>11</v>
      </c>
      <c r="AQ7" s="34" t="s">
        <v>127</v>
      </c>
      <c r="AR7" s="34" t="s">
        <v>128</v>
      </c>
    </row>
    <row r="8" spans="1:44" s="31" customFormat="1" ht="17" thickBot="1" x14ac:dyDescent="0.25">
      <c r="A8" s="196"/>
      <c r="B8" s="198"/>
      <c r="C8" s="203" t="s">
        <v>129</v>
      </c>
      <c r="D8" s="203"/>
      <c r="E8" s="203"/>
      <c r="F8" s="203"/>
      <c r="G8" s="203" t="s">
        <v>130</v>
      </c>
      <c r="H8" s="203"/>
      <c r="I8" s="203"/>
      <c r="J8" s="203"/>
      <c r="K8" s="203"/>
      <c r="L8" s="203"/>
      <c r="M8" s="203"/>
      <c r="N8" s="203"/>
      <c r="O8" s="203" t="s">
        <v>131</v>
      </c>
      <c r="P8" s="203"/>
      <c r="Q8" s="203"/>
      <c r="R8" s="203" t="s">
        <v>132</v>
      </c>
      <c r="S8" s="203"/>
      <c r="T8" s="203"/>
      <c r="U8" s="35" t="s">
        <v>133</v>
      </c>
      <c r="V8" s="36" t="s">
        <v>134</v>
      </c>
      <c r="W8" s="98" t="s">
        <v>135</v>
      </c>
      <c r="X8" s="37" t="s">
        <v>136</v>
      </c>
      <c r="Y8" s="103" t="s">
        <v>175</v>
      </c>
      <c r="Z8" s="103" t="s">
        <v>171</v>
      </c>
      <c r="AA8" s="103" t="s">
        <v>172</v>
      </c>
      <c r="AB8" s="103" t="s">
        <v>167</v>
      </c>
      <c r="AC8" s="103" t="s">
        <v>176</v>
      </c>
      <c r="AD8" s="103" t="s">
        <v>173</v>
      </c>
      <c r="AE8" s="103" t="s">
        <v>174</v>
      </c>
      <c r="AF8" s="103" t="s">
        <v>168</v>
      </c>
      <c r="AG8" s="36" t="s">
        <v>137</v>
      </c>
      <c r="AH8" s="202"/>
    </row>
    <row r="9" spans="1:44" s="31" customFormat="1" ht="32" customHeight="1" x14ac:dyDescent="0.2">
      <c r="A9" s="233" t="s">
        <v>138</v>
      </c>
      <c r="B9" s="234"/>
      <c r="C9" s="116"/>
      <c r="D9" s="88" t="s">
        <v>158</v>
      </c>
      <c r="E9" s="116"/>
      <c r="F9" s="88" t="s">
        <v>140</v>
      </c>
      <c r="G9" s="239" t="s">
        <v>146</v>
      </c>
      <c r="H9" s="239"/>
      <c r="I9" s="239"/>
      <c r="J9" s="239"/>
      <c r="K9" s="239"/>
      <c r="L9" s="239"/>
      <c r="M9" s="239"/>
      <c r="N9" s="240"/>
      <c r="O9" s="241">
        <v>8</v>
      </c>
      <c r="P9" s="229" t="s">
        <v>141</v>
      </c>
      <c r="Q9" s="230">
        <v>45</v>
      </c>
      <c r="R9" s="242">
        <v>19</v>
      </c>
      <c r="S9" s="229" t="s">
        <v>141</v>
      </c>
      <c r="T9" s="230">
        <v>52</v>
      </c>
      <c r="U9" s="231">
        <v>0.46320601851851856</v>
      </c>
      <c r="V9" s="232" t="s">
        <v>169</v>
      </c>
      <c r="W9" s="99"/>
      <c r="X9" s="232">
        <v>6</v>
      </c>
      <c r="Y9" s="104"/>
      <c r="Z9" s="104"/>
      <c r="AA9" s="104"/>
      <c r="AB9" s="105"/>
      <c r="AC9" s="105"/>
      <c r="AD9" s="105"/>
      <c r="AE9" s="104"/>
      <c r="AF9" s="105"/>
      <c r="AG9" s="232">
        <v>4</v>
      </c>
      <c r="AH9" s="204"/>
    </row>
    <row r="10" spans="1:44" s="31" customFormat="1" ht="32.25" customHeight="1" x14ac:dyDescent="0.2">
      <c r="A10" s="235"/>
      <c r="B10" s="236"/>
      <c r="C10" s="117"/>
      <c r="D10" s="48" t="s">
        <v>139</v>
      </c>
      <c r="E10" s="118" t="s">
        <v>143</v>
      </c>
      <c r="F10" s="48" t="s">
        <v>142</v>
      </c>
      <c r="G10" s="239"/>
      <c r="H10" s="239"/>
      <c r="I10" s="239"/>
      <c r="J10" s="239"/>
      <c r="K10" s="239"/>
      <c r="L10" s="239"/>
      <c r="M10" s="239"/>
      <c r="N10" s="240"/>
      <c r="O10" s="242"/>
      <c r="P10" s="229"/>
      <c r="Q10" s="230"/>
      <c r="R10" s="242"/>
      <c r="S10" s="229"/>
      <c r="T10" s="230"/>
      <c r="U10" s="231"/>
      <c r="V10" s="232"/>
      <c r="W10" s="99"/>
      <c r="X10" s="232"/>
      <c r="Y10" s="104"/>
      <c r="Z10" s="104"/>
      <c r="AA10" s="104"/>
      <c r="AB10" s="105"/>
      <c r="AC10" s="105"/>
      <c r="AD10" s="105"/>
      <c r="AE10" s="104"/>
      <c r="AF10" s="105"/>
      <c r="AG10" s="232"/>
      <c r="AH10" s="205"/>
    </row>
    <row r="11" spans="1:44" s="31" customFormat="1" ht="32" customHeight="1" thickBot="1" x14ac:dyDescent="0.25">
      <c r="A11" s="237"/>
      <c r="B11" s="238"/>
      <c r="C11" s="119" t="s">
        <v>143</v>
      </c>
      <c r="D11" s="120" t="s">
        <v>144</v>
      </c>
      <c r="E11" s="121"/>
      <c r="F11" s="122" t="s">
        <v>145</v>
      </c>
      <c r="G11" s="239"/>
      <c r="H11" s="239"/>
      <c r="I11" s="239"/>
      <c r="J11" s="239"/>
      <c r="K11" s="239"/>
      <c r="L11" s="239"/>
      <c r="M11" s="239"/>
      <c r="N11" s="240"/>
      <c r="O11" s="243"/>
      <c r="P11" s="229"/>
      <c r="Q11" s="230"/>
      <c r="R11" s="242"/>
      <c r="S11" s="229"/>
      <c r="T11" s="230"/>
      <c r="U11" s="231"/>
      <c r="V11" s="232"/>
      <c r="W11" s="100"/>
      <c r="X11" s="232"/>
      <c r="Y11" s="104"/>
      <c r="Z11" s="104"/>
      <c r="AA11" s="104"/>
      <c r="AB11" s="105"/>
      <c r="AC11" s="105"/>
      <c r="AD11" s="105"/>
      <c r="AE11" s="104"/>
      <c r="AF11" s="105"/>
      <c r="AG11" s="232"/>
      <c r="AH11" s="206"/>
    </row>
    <row r="12" spans="1:44" s="31" customFormat="1" ht="33" customHeight="1" x14ac:dyDescent="0.2">
      <c r="A12" s="207"/>
      <c r="B12" s="209"/>
      <c r="C12" s="89"/>
      <c r="D12" s="88" t="s">
        <v>158</v>
      </c>
      <c r="E12" s="89"/>
      <c r="F12" s="112" t="s">
        <v>140</v>
      </c>
      <c r="G12" s="211"/>
      <c r="H12" s="212"/>
      <c r="I12" s="212"/>
      <c r="J12" s="212"/>
      <c r="K12" s="212"/>
      <c r="L12" s="212"/>
      <c r="M12" s="212"/>
      <c r="N12" s="213"/>
      <c r="O12" s="220"/>
      <c r="P12" s="222" t="s">
        <v>141</v>
      </c>
      <c r="Q12" s="225"/>
      <c r="R12" s="228"/>
      <c r="S12" s="222" t="s">
        <v>141</v>
      </c>
      <c r="T12" s="225"/>
      <c r="U12" s="264" t="str">
        <f t="shared" ref="U12" si="0">IF(T12="","",TIME(R12,T12,1)-TIME(O12,Q12,0))</f>
        <v/>
      </c>
      <c r="V12" s="244" t="str">
        <f t="shared" ref="V12" si="1">IF(AND(TIME(0,14,59)&lt;U12,U12&lt;TIME(0,45,0)),"0.5H",IF(AND(TIME(0,44,59)&lt;U12,U12&lt;TIME(1,15,0)),"1.0H",IF(AND(TIME(1,14,59)&lt;U12,U12&lt;TIME(1,45,0)),"1.5H",IF(AND(TIME(1,44,59)&lt;U12,U12&lt;TIME(2,15,0)),"2.0H",IF(AND(TIME(2,14,59)&lt;U12,U12&lt;TIME(2,45,0)),"2.5H",IF(AND(TIME(2,44,59)&lt;U12,U12&lt;TIME(3,15,0)),"3.0H",IF(AND(TIME(3,14,59)&lt;U12,U12&lt;TIME(3,45,0)),"3.5H",IF(AND(TIME(3,44,59)&lt;U12,U12&lt;TIME(4,15,0)),"4.0H",IF(AND(TIME(4,14,59)&lt;U12,U12&lt;TIME(4,45,0)),"4.5H",IF(AND(TIME(4,44,59)&lt;U12,U12&lt;TIME(5,15,0)),"5.0H",IF(AND(TIME(5,14,59)&lt;U12,U12&lt;TIME(5,45,0)),"5.5H",IF(AND(TIME(5,44,59)&lt;U12,U12&lt;TIME(6,15,0)),"6.0H",IF(AND(TIME(6,14,59)&lt;U12,U12&lt;TIME(6,45,0)),"6.5H",IF(AND(TIME(6,44,59)&lt;U12,U12&lt;TIME(7,15,0)),"7.0H",IF(AND(TIME(7,14,59)&lt;U12,U12&lt;TIME(7,45,0)),"7.5H",IF(AND(TIME(7,44,59)&lt;U12,U12&lt;TIME(23,59,59)),"8.0H",""))))))))))))))))</f>
        <v/>
      </c>
      <c r="W12" s="101"/>
      <c r="X12" s="244" t="str">
        <f>IFERROR(IF(MINUTE(W14)&lt;15,HOUR(W14)*2,IF(AND(14&lt;MINUTE(W14),MINUTE(W14)&lt;45),HOUR(W14)*2+1,HOUR(W14)*2+2)),"")</f>
        <v/>
      </c>
      <c r="Y12" s="96"/>
      <c r="Z12" s="96"/>
      <c r="AA12" s="96"/>
      <c r="AB12" s="97"/>
      <c r="AC12" s="97"/>
      <c r="AD12" s="97"/>
      <c r="AE12" s="96"/>
      <c r="AF12" s="97"/>
      <c r="AG12" s="247" t="str">
        <f>IF(AB14+AF14=0,"",AB14+AF14)</f>
        <v/>
      </c>
      <c r="AH12" s="249"/>
    </row>
    <row r="13" spans="1:44" s="31" customFormat="1" ht="33" customHeight="1" x14ac:dyDescent="0.2">
      <c r="A13" s="207"/>
      <c r="B13" s="209"/>
      <c r="C13" s="47"/>
      <c r="D13" s="48" t="s">
        <v>139</v>
      </c>
      <c r="E13" s="47"/>
      <c r="F13" s="48" t="s">
        <v>142</v>
      </c>
      <c r="G13" s="214"/>
      <c r="H13" s="215"/>
      <c r="I13" s="215"/>
      <c r="J13" s="215"/>
      <c r="K13" s="215"/>
      <c r="L13" s="215"/>
      <c r="M13" s="215"/>
      <c r="N13" s="216"/>
      <c r="O13" s="220"/>
      <c r="P13" s="223"/>
      <c r="Q13" s="226"/>
      <c r="R13" s="220"/>
      <c r="S13" s="223"/>
      <c r="T13" s="226"/>
      <c r="U13" s="265"/>
      <c r="V13" s="245"/>
      <c r="W13" s="101"/>
      <c r="X13" s="245"/>
      <c r="Y13" s="96"/>
      <c r="Z13" s="96"/>
      <c r="AA13" s="96"/>
      <c r="AB13" s="97"/>
      <c r="AC13" s="97"/>
      <c r="AD13" s="97"/>
      <c r="AE13" s="96"/>
      <c r="AF13" s="97"/>
      <c r="AG13" s="248"/>
      <c r="AH13" s="250"/>
    </row>
    <row r="14" spans="1:44" s="31" customFormat="1" ht="33" customHeight="1" x14ac:dyDescent="0.2">
      <c r="A14" s="208"/>
      <c r="B14" s="210"/>
      <c r="C14" s="90"/>
      <c r="D14" s="48" t="s">
        <v>144</v>
      </c>
      <c r="E14" s="90"/>
      <c r="F14" s="48" t="s">
        <v>145</v>
      </c>
      <c r="G14" s="217"/>
      <c r="H14" s="218"/>
      <c r="I14" s="218"/>
      <c r="J14" s="218"/>
      <c r="K14" s="218"/>
      <c r="L14" s="218"/>
      <c r="M14" s="218"/>
      <c r="N14" s="219"/>
      <c r="O14" s="221"/>
      <c r="P14" s="224"/>
      <c r="Q14" s="227"/>
      <c r="R14" s="221"/>
      <c r="S14" s="224"/>
      <c r="T14" s="227"/>
      <c r="U14" s="266"/>
      <c r="V14" s="246"/>
      <c r="W14" s="102" t="e">
        <f>U12-TIME(8,0,0)</f>
        <v>#VALUE!</v>
      </c>
      <c r="X14" s="246"/>
      <c r="Y14" s="107" t="str">
        <f>IF(TIME(R12,T12,59)&lt;TIME(8,0,0),"終了時間が8時未満","終了時間が8時以降")</f>
        <v>終了時間が8時未満</v>
      </c>
      <c r="Z14" s="109">
        <f>IF(Y14="終了時間が8時以降",IF(TIME(8,0,1)-TIME(O12,Q12,0)&lt;TIME(0,14,59),0,TIME(8,0,1)-TIME(O12,Q12,0)),0)</f>
        <v>0</v>
      </c>
      <c r="AA14" s="109">
        <f>IF(Y14="終了時間が8時未満",IF(TIME(R12,T12,1)-TIME(O12,Q12,0)&lt;TIME(0,14,59),0,TIME(R12,T12,1)-TIME(O12,Q12,0)),0)</f>
        <v>0</v>
      </c>
      <c r="AB14" s="108">
        <f>IF(O12="",0,ROUND((Z14+AA14)/TIME(0,30,0),0))</f>
        <v>0</v>
      </c>
      <c r="AC14" s="108" t="str">
        <f>IF(TIME(O12,Q12,59)&lt;TIME(18,0,0),"開始時間が18時未満","開始時間が18時以降")</f>
        <v>開始時間が18時未満</v>
      </c>
      <c r="AD14" s="107">
        <f>IF(AC14="開始時間が18時未満",IF(TIME(R12,T12,1)-TIME(18,0,0)&lt;TIME(0,14,59),0,TIME(R12,T12,1)-TIME(18,0,0)),0)</f>
        <v>0</v>
      </c>
      <c r="AE14" s="107">
        <f>IF(AC14="開始時間が18時以降",IF(TIME(R12,T12,1)-TIME(O12,Q12,0)&lt;TIME(0,14,59),0,TIME(R12,T12,1)-TIME(O12,Q12,0)),0)</f>
        <v>0</v>
      </c>
      <c r="AF14" s="108">
        <f>IF(O12="",0,ROUND((AD14+AE14)/TIME(0,30,0),0))</f>
        <v>0</v>
      </c>
      <c r="AG14" s="248"/>
      <c r="AH14" s="250"/>
    </row>
    <row r="15" spans="1:44" s="31" customFormat="1" ht="33" customHeight="1" x14ac:dyDescent="0.2">
      <c r="A15" s="251"/>
      <c r="B15" s="252"/>
      <c r="C15" s="47"/>
      <c r="D15" s="48" t="s">
        <v>158</v>
      </c>
      <c r="E15" s="47"/>
      <c r="F15" s="48" t="s">
        <v>140</v>
      </c>
      <c r="G15" s="253"/>
      <c r="H15" s="253"/>
      <c r="I15" s="253"/>
      <c r="J15" s="253"/>
      <c r="K15" s="253"/>
      <c r="L15" s="253"/>
      <c r="M15" s="253"/>
      <c r="N15" s="254"/>
      <c r="O15" s="255"/>
      <c r="P15" s="256" t="s">
        <v>141</v>
      </c>
      <c r="Q15" s="263"/>
      <c r="R15" s="255"/>
      <c r="S15" s="256" t="s">
        <v>141</v>
      </c>
      <c r="T15" s="263"/>
      <c r="U15" s="267" t="str">
        <f t="shared" ref="U15" si="2">IF(T15="","",TIME(R15,T15,1)-TIME(O15,Q15,0))</f>
        <v/>
      </c>
      <c r="V15" s="268" t="str">
        <f t="shared" ref="V15" si="3">IF(AND(TIME(0,14,59)&lt;U15,U15&lt;TIME(0,45,0)),"0.5H",IF(AND(TIME(0,44,59)&lt;U15,U15&lt;TIME(1,15,0)),"1.0H",IF(AND(TIME(1,14,59)&lt;U15,U15&lt;TIME(1,45,0)),"1.5H",IF(AND(TIME(1,44,59)&lt;U15,U15&lt;TIME(2,15,0)),"2.0H",IF(AND(TIME(2,14,59)&lt;U15,U15&lt;TIME(2,45,0)),"2.5H",IF(AND(TIME(2,44,59)&lt;U15,U15&lt;TIME(3,15,0)),"3.0H",IF(AND(TIME(3,14,59)&lt;U15,U15&lt;TIME(3,45,0)),"3.5H",IF(AND(TIME(3,44,59)&lt;U15,U15&lt;TIME(4,15,0)),"4.0H",IF(AND(TIME(4,14,59)&lt;U15,U15&lt;TIME(4,45,0)),"4.5H",IF(AND(TIME(4,44,59)&lt;U15,U15&lt;TIME(5,15,0)),"5.0H",IF(AND(TIME(5,14,59)&lt;U15,U15&lt;TIME(5,45,0)),"5.5H",IF(AND(TIME(5,44,59)&lt;U15,U15&lt;TIME(6,15,0)),"6.0H",IF(AND(TIME(6,14,59)&lt;U15,U15&lt;TIME(6,45,0)),"6.5H",IF(AND(TIME(6,44,59)&lt;U15,U15&lt;TIME(7,15,0)),"7.0H",IF(AND(TIME(7,14,59)&lt;U15,U15&lt;TIME(7,45,0)),"7.5H",IF(AND(TIME(7,44,59)&lt;U15,U15&lt;TIME(23,59,59)),"8.0H",""))))))))))))))))</f>
        <v/>
      </c>
      <c r="W15" s="101"/>
      <c r="X15" s="268" t="str">
        <f>IFERROR(IF(MINUTE(W17)&lt;15,HOUR(W17)*2,IF(AND(14&lt;MINUTE(W17),MINUTE(W17)&lt;45),HOUR(W17)*2+1,HOUR(W17)*2+2)),"")</f>
        <v/>
      </c>
      <c r="Y15" s="96"/>
      <c r="Z15" s="96"/>
      <c r="AA15" s="96"/>
      <c r="AB15" s="97"/>
      <c r="AC15" s="97"/>
      <c r="AD15" s="97"/>
      <c r="AE15" s="96"/>
      <c r="AF15" s="97"/>
      <c r="AG15" s="269" t="str">
        <f>IF(AB17+AF17=0,"",AB17+AF17)</f>
        <v/>
      </c>
      <c r="AH15" s="250"/>
    </row>
    <row r="16" spans="1:44" s="31" customFormat="1" ht="33" customHeight="1" x14ac:dyDescent="0.2">
      <c r="A16" s="207"/>
      <c r="B16" s="209"/>
      <c r="C16" s="47"/>
      <c r="D16" s="48" t="s">
        <v>139</v>
      </c>
      <c r="E16" s="47"/>
      <c r="F16" s="48" t="s">
        <v>142</v>
      </c>
      <c r="G16" s="215"/>
      <c r="H16" s="215"/>
      <c r="I16" s="215"/>
      <c r="J16" s="215"/>
      <c r="K16" s="215"/>
      <c r="L16" s="215"/>
      <c r="M16" s="215"/>
      <c r="N16" s="216"/>
      <c r="O16" s="220"/>
      <c r="P16" s="223"/>
      <c r="Q16" s="226"/>
      <c r="R16" s="220"/>
      <c r="S16" s="223"/>
      <c r="T16" s="226"/>
      <c r="U16" s="265"/>
      <c r="V16" s="245"/>
      <c r="W16" s="101"/>
      <c r="X16" s="245"/>
      <c r="Y16" s="96"/>
      <c r="Z16" s="96"/>
      <c r="AA16" s="96"/>
      <c r="AB16" s="97"/>
      <c r="AC16" s="97"/>
      <c r="AD16" s="97"/>
      <c r="AE16" s="96"/>
      <c r="AF16" s="97"/>
      <c r="AG16" s="269"/>
      <c r="AH16" s="250"/>
    </row>
    <row r="17" spans="1:34" s="31" customFormat="1" ht="33" customHeight="1" x14ac:dyDescent="0.2">
      <c r="A17" s="208"/>
      <c r="B17" s="210"/>
      <c r="C17" s="90"/>
      <c r="D17" s="48" t="s">
        <v>144</v>
      </c>
      <c r="E17" s="90"/>
      <c r="F17" s="48" t="s">
        <v>145</v>
      </c>
      <c r="G17" s="218"/>
      <c r="H17" s="218"/>
      <c r="I17" s="218"/>
      <c r="J17" s="218"/>
      <c r="K17" s="218"/>
      <c r="L17" s="218"/>
      <c r="M17" s="218"/>
      <c r="N17" s="219"/>
      <c r="O17" s="221"/>
      <c r="P17" s="224"/>
      <c r="Q17" s="227"/>
      <c r="R17" s="221"/>
      <c r="S17" s="224"/>
      <c r="T17" s="227"/>
      <c r="U17" s="266"/>
      <c r="V17" s="246"/>
      <c r="W17" s="102" t="e">
        <f>U15-TIME(8,0,0)</f>
        <v>#VALUE!</v>
      </c>
      <c r="X17" s="246"/>
      <c r="Y17" s="107" t="str">
        <f>IF(TIME(R15,T15,59)&lt;TIME(8,0,0),"終了時間が8時未満","終了時間が8時以降")</f>
        <v>終了時間が8時未満</v>
      </c>
      <c r="Z17" s="109">
        <f>IF(Y17="終了時間が8時以降",IF(TIME(8,0,1)-TIME(O15,Q15,0)&lt;TIME(0,14,59),0,TIME(8,0,1)-TIME(O15,Q15,0)),0)</f>
        <v>0</v>
      </c>
      <c r="AA17" s="109">
        <f>IF(Y17="終了時間が8時未満",IF(TIME(R15,T15,1)-TIME(O15,Q15,0)&lt;TIME(0,14,59),0,TIME(R15,T15,1)-TIME(O15,Q15,0)),0)</f>
        <v>0</v>
      </c>
      <c r="AB17" s="108">
        <f>IF(O15="",0,ROUND((Z17+AA17)/TIME(0,30,0),0))</f>
        <v>0</v>
      </c>
      <c r="AC17" s="108" t="str">
        <f>IF(TIME(O15,Q15,59)&lt;TIME(18,0,0),"開始時間が18時未満","開始時間が18時以降")</f>
        <v>開始時間が18時未満</v>
      </c>
      <c r="AD17" s="107">
        <f>IF(AC17="開始時間が18時未満",IF(TIME(R15,T15,1)-TIME(18,0,0)&lt;TIME(0,14,59),0,TIME(R15,T15,1)-TIME(18,0,0)),0)</f>
        <v>0</v>
      </c>
      <c r="AE17" s="107">
        <f>IF(AC17="開始時間が18時以降",IF(TIME(R15,T15,1)-TIME(O15,Q15,0)&lt;TIME(0,14,59),0,TIME(R15,T15,1)-TIME(O15,Q15,0)),0)</f>
        <v>0</v>
      </c>
      <c r="AF17" s="108">
        <f>IF(O15="",0,ROUND((AD17+AE17)/TIME(0,30,0),0))</f>
        <v>0</v>
      </c>
      <c r="AG17" s="269"/>
      <c r="AH17" s="250"/>
    </row>
    <row r="18" spans="1:34" s="31" customFormat="1" ht="33" customHeight="1" x14ac:dyDescent="0.2">
      <c r="A18" s="251"/>
      <c r="B18" s="252"/>
      <c r="C18" s="47"/>
      <c r="D18" s="48" t="s">
        <v>158</v>
      </c>
      <c r="E18" s="47"/>
      <c r="F18" s="48" t="s">
        <v>140</v>
      </c>
      <c r="G18" s="253"/>
      <c r="H18" s="253"/>
      <c r="I18" s="253"/>
      <c r="J18" s="253"/>
      <c r="K18" s="253"/>
      <c r="L18" s="253"/>
      <c r="M18" s="253"/>
      <c r="N18" s="254"/>
      <c r="O18" s="255"/>
      <c r="P18" s="256" t="s">
        <v>141</v>
      </c>
      <c r="Q18" s="263"/>
      <c r="R18" s="255"/>
      <c r="S18" s="256" t="s">
        <v>141</v>
      </c>
      <c r="T18" s="263"/>
      <c r="U18" s="267" t="str">
        <f t="shared" ref="U18" si="4">IF(T18="","",TIME(R18,T18,1)-TIME(O18,Q18,0))</f>
        <v/>
      </c>
      <c r="V18" s="268" t="str">
        <f t="shared" ref="V18" si="5">IF(AND(TIME(0,14,59)&lt;U18,U18&lt;TIME(0,45,0)),"0.5H",IF(AND(TIME(0,44,59)&lt;U18,U18&lt;TIME(1,15,0)),"1.0H",IF(AND(TIME(1,14,59)&lt;U18,U18&lt;TIME(1,45,0)),"1.5H",IF(AND(TIME(1,44,59)&lt;U18,U18&lt;TIME(2,15,0)),"2.0H",IF(AND(TIME(2,14,59)&lt;U18,U18&lt;TIME(2,45,0)),"2.5H",IF(AND(TIME(2,44,59)&lt;U18,U18&lt;TIME(3,15,0)),"3.0H",IF(AND(TIME(3,14,59)&lt;U18,U18&lt;TIME(3,45,0)),"3.5H",IF(AND(TIME(3,44,59)&lt;U18,U18&lt;TIME(4,15,0)),"4.0H",IF(AND(TIME(4,14,59)&lt;U18,U18&lt;TIME(4,45,0)),"4.5H",IF(AND(TIME(4,44,59)&lt;U18,U18&lt;TIME(5,15,0)),"5.0H",IF(AND(TIME(5,14,59)&lt;U18,U18&lt;TIME(5,45,0)),"5.5H",IF(AND(TIME(5,44,59)&lt;U18,U18&lt;TIME(6,15,0)),"6.0H",IF(AND(TIME(6,14,59)&lt;U18,U18&lt;TIME(6,45,0)),"6.5H",IF(AND(TIME(6,44,59)&lt;U18,U18&lt;TIME(7,15,0)),"7.0H",IF(AND(TIME(7,14,59)&lt;U18,U18&lt;TIME(7,45,0)),"7.5H",IF(AND(TIME(7,44,59)&lt;U18,U18&lt;TIME(23,59,59)),"8.0H",""))))))))))))))))</f>
        <v/>
      </c>
      <c r="W18" s="101"/>
      <c r="X18" s="268" t="str">
        <f>IFERROR(IF(MINUTE(W20)&lt;15,HOUR(W20)*2,IF(AND(14&lt;MINUTE(W20),MINUTE(W20)&lt;45),HOUR(W20)*2+1,HOUR(W20)*2+2)),"")</f>
        <v/>
      </c>
      <c r="Y18" s="96"/>
      <c r="Z18" s="96"/>
      <c r="AA18" s="96"/>
      <c r="AB18" s="97"/>
      <c r="AC18" s="97"/>
      <c r="AD18" s="97"/>
      <c r="AE18" s="96"/>
      <c r="AF18" s="97"/>
      <c r="AG18" s="269" t="str">
        <f t="shared" ref="AG18" si="6">IF(AB20+AF20=0,"",AB20+AF20)</f>
        <v/>
      </c>
      <c r="AH18" s="250"/>
    </row>
    <row r="19" spans="1:34" s="31" customFormat="1" ht="33" customHeight="1" x14ac:dyDescent="0.2">
      <c r="A19" s="207"/>
      <c r="B19" s="209"/>
      <c r="C19" s="47"/>
      <c r="D19" s="48" t="s">
        <v>139</v>
      </c>
      <c r="E19" s="47"/>
      <c r="F19" s="48" t="s">
        <v>142</v>
      </c>
      <c r="G19" s="215"/>
      <c r="H19" s="215"/>
      <c r="I19" s="215"/>
      <c r="J19" s="215"/>
      <c r="K19" s="215"/>
      <c r="L19" s="215"/>
      <c r="M19" s="215"/>
      <c r="N19" s="216"/>
      <c r="O19" s="220"/>
      <c r="P19" s="223"/>
      <c r="Q19" s="226"/>
      <c r="R19" s="220"/>
      <c r="S19" s="223"/>
      <c r="T19" s="226"/>
      <c r="U19" s="265"/>
      <c r="V19" s="245"/>
      <c r="W19" s="101"/>
      <c r="X19" s="245"/>
      <c r="Y19" s="96"/>
      <c r="Z19" s="96"/>
      <c r="AA19" s="96"/>
      <c r="AB19" s="97"/>
      <c r="AC19" s="97"/>
      <c r="AD19" s="97"/>
      <c r="AE19" s="96"/>
      <c r="AF19" s="97"/>
      <c r="AG19" s="269"/>
      <c r="AH19" s="250"/>
    </row>
    <row r="20" spans="1:34" s="31" customFormat="1" ht="33" customHeight="1" x14ac:dyDescent="0.2">
      <c r="A20" s="208"/>
      <c r="B20" s="210"/>
      <c r="C20" s="90"/>
      <c r="D20" s="48" t="s">
        <v>144</v>
      </c>
      <c r="E20" s="90"/>
      <c r="F20" s="48" t="s">
        <v>145</v>
      </c>
      <c r="G20" s="218"/>
      <c r="H20" s="218"/>
      <c r="I20" s="218"/>
      <c r="J20" s="218"/>
      <c r="K20" s="218"/>
      <c r="L20" s="218"/>
      <c r="M20" s="218"/>
      <c r="N20" s="219"/>
      <c r="O20" s="221"/>
      <c r="P20" s="224"/>
      <c r="Q20" s="227"/>
      <c r="R20" s="221"/>
      <c r="S20" s="224"/>
      <c r="T20" s="227"/>
      <c r="U20" s="266"/>
      <c r="V20" s="246"/>
      <c r="W20" s="102" t="e">
        <f>U18-TIME(8,0,0)</f>
        <v>#VALUE!</v>
      </c>
      <c r="X20" s="246"/>
      <c r="Y20" s="107" t="str">
        <f>IF(TIME(R18,T18,59)&lt;TIME(8,0,0),"終了時間が8時未満","終了時間が8時以降")</f>
        <v>終了時間が8時未満</v>
      </c>
      <c r="Z20" s="109">
        <f>IF(Y20="終了時間が8時以降",IF(TIME(8,0,1)-TIME(O18,Q18,0)&lt;TIME(0,14,59),0,TIME(8,0,1)-TIME(O18,Q18,0)),0)</f>
        <v>0</v>
      </c>
      <c r="AA20" s="109">
        <f>IF(Y20="終了時間が8時未満",IF(TIME(R18,T18,1)-TIME(O18,Q18,0)&lt;TIME(0,14,59),0,TIME(R18,T18,1)-TIME(O18,Q18,0)),0)</f>
        <v>0</v>
      </c>
      <c r="AB20" s="108">
        <f>IF(O18="",0,ROUND((Z20+AA20)/TIME(0,30,0),0))</f>
        <v>0</v>
      </c>
      <c r="AC20" s="108" t="str">
        <f>IF(TIME(O18,Q18,59)&lt;TIME(18,0,0),"開始時間が18時未満","開始時間が18時以降")</f>
        <v>開始時間が18時未満</v>
      </c>
      <c r="AD20" s="107">
        <f>IF(AC20="開始時間が18時未満",IF(TIME(R18,T18,1)-TIME(18,0,0)&lt;TIME(0,14,59),0,TIME(R18,T18,1)-TIME(18,0,0)),0)</f>
        <v>0</v>
      </c>
      <c r="AE20" s="107">
        <f>IF(AC20="開始時間が18時以降",IF(TIME(R18,T18,1)-TIME(O18,Q18,0)&lt;TIME(0,14,59),0,TIME(R18,T18,1)-TIME(O18,Q18,0)),0)</f>
        <v>0</v>
      </c>
      <c r="AF20" s="108">
        <f>IF(O18="",0,ROUND((AD20+AE20)/TIME(0,30,0),0))</f>
        <v>0</v>
      </c>
      <c r="AG20" s="269"/>
      <c r="AH20" s="250"/>
    </row>
    <row r="21" spans="1:34" s="31" customFormat="1" ht="33" customHeight="1" x14ac:dyDescent="0.2">
      <c r="A21" s="251"/>
      <c r="B21" s="252"/>
      <c r="C21" s="47"/>
      <c r="D21" s="48" t="s">
        <v>158</v>
      </c>
      <c r="E21" s="47"/>
      <c r="F21" s="48" t="s">
        <v>140</v>
      </c>
      <c r="G21" s="253"/>
      <c r="H21" s="253"/>
      <c r="I21" s="253"/>
      <c r="J21" s="253"/>
      <c r="K21" s="253"/>
      <c r="L21" s="253"/>
      <c r="M21" s="253"/>
      <c r="N21" s="254"/>
      <c r="O21" s="255"/>
      <c r="P21" s="256" t="s">
        <v>141</v>
      </c>
      <c r="Q21" s="263"/>
      <c r="R21" s="255"/>
      <c r="S21" s="256" t="s">
        <v>141</v>
      </c>
      <c r="T21" s="263"/>
      <c r="U21" s="267" t="str">
        <f t="shared" ref="U21" si="7">IF(T21="","",TIME(R21,T21,1)-TIME(O21,Q21,0))</f>
        <v/>
      </c>
      <c r="V21" s="268" t="str">
        <f t="shared" ref="V21" si="8">IF(AND(TIME(0,14,59)&lt;U21,U21&lt;TIME(0,45,0)),"0.5H",IF(AND(TIME(0,44,59)&lt;U21,U21&lt;TIME(1,15,0)),"1.0H",IF(AND(TIME(1,14,59)&lt;U21,U21&lt;TIME(1,45,0)),"1.5H",IF(AND(TIME(1,44,59)&lt;U21,U21&lt;TIME(2,15,0)),"2.0H",IF(AND(TIME(2,14,59)&lt;U21,U21&lt;TIME(2,45,0)),"2.5H",IF(AND(TIME(2,44,59)&lt;U21,U21&lt;TIME(3,15,0)),"3.0H",IF(AND(TIME(3,14,59)&lt;U21,U21&lt;TIME(3,45,0)),"3.5H",IF(AND(TIME(3,44,59)&lt;U21,U21&lt;TIME(4,15,0)),"4.0H",IF(AND(TIME(4,14,59)&lt;U21,U21&lt;TIME(4,45,0)),"4.5H",IF(AND(TIME(4,44,59)&lt;U21,U21&lt;TIME(5,15,0)),"5.0H",IF(AND(TIME(5,14,59)&lt;U21,U21&lt;TIME(5,45,0)),"5.5H",IF(AND(TIME(5,44,59)&lt;U21,U21&lt;TIME(6,15,0)),"6.0H",IF(AND(TIME(6,14,59)&lt;U21,U21&lt;TIME(6,45,0)),"6.5H",IF(AND(TIME(6,44,59)&lt;U21,U21&lt;TIME(7,15,0)),"7.0H",IF(AND(TIME(7,14,59)&lt;U21,U21&lt;TIME(7,45,0)),"7.5H",IF(AND(TIME(7,44,59)&lt;U21,U21&lt;TIME(23,59,59)),"8.0H",""))))))))))))))))</f>
        <v/>
      </c>
      <c r="W21" s="101"/>
      <c r="X21" s="268" t="str">
        <f>IFERROR(IF(MINUTE(W23)&lt;15,HOUR(W23)*2,IF(AND(14&lt;MINUTE(W23),MINUTE(W23)&lt;45),HOUR(W23)*2+1,HOUR(W23)*2+2)),"")</f>
        <v/>
      </c>
      <c r="Y21" s="96"/>
      <c r="Z21" s="96"/>
      <c r="AA21" s="96"/>
      <c r="AB21" s="97"/>
      <c r="AC21" s="97"/>
      <c r="AD21" s="97"/>
      <c r="AE21" s="96"/>
      <c r="AF21" s="97"/>
      <c r="AG21" s="269" t="str">
        <f t="shared" ref="AG21" si="9">IF(AB23+AF23=0,"",AB23+AF23)</f>
        <v/>
      </c>
      <c r="AH21" s="250"/>
    </row>
    <row r="22" spans="1:34" s="31" customFormat="1" ht="33" customHeight="1" x14ac:dyDescent="0.2">
      <c r="A22" s="207"/>
      <c r="B22" s="209"/>
      <c r="C22" s="47"/>
      <c r="D22" s="48" t="s">
        <v>139</v>
      </c>
      <c r="E22" s="47"/>
      <c r="F22" s="48" t="s">
        <v>142</v>
      </c>
      <c r="G22" s="215"/>
      <c r="H22" s="215"/>
      <c r="I22" s="215"/>
      <c r="J22" s="215"/>
      <c r="K22" s="215"/>
      <c r="L22" s="215"/>
      <c r="M22" s="215"/>
      <c r="N22" s="216"/>
      <c r="O22" s="220"/>
      <c r="P22" s="223"/>
      <c r="Q22" s="226"/>
      <c r="R22" s="220"/>
      <c r="S22" s="223"/>
      <c r="T22" s="226"/>
      <c r="U22" s="265"/>
      <c r="V22" s="245"/>
      <c r="W22" s="101"/>
      <c r="X22" s="245"/>
      <c r="Y22" s="96"/>
      <c r="Z22" s="96"/>
      <c r="AA22" s="96"/>
      <c r="AB22" s="97"/>
      <c r="AC22" s="97"/>
      <c r="AD22" s="97"/>
      <c r="AE22" s="96"/>
      <c r="AF22" s="97"/>
      <c r="AG22" s="269"/>
      <c r="AH22" s="250"/>
    </row>
    <row r="23" spans="1:34" s="31" customFormat="1" ht="33" customHeight="1" x14ac:dyDescent="0.2">
      <c r="A23" s="208"/>
      <c r="B23" s="210"/>
      <c r="C23" s="90"/>
      <c r="D23" s="48" t="s">
        <v>144</v>
      </c>
      <c r="E23" s="90"/>
      <c r="F23" s="48" t="s">
        <v>145</v>
      </c>
      <c r="G23" s="218"/>
      <c r="H23" s="218"/>
      <c r="I23" s="218"/>
      <c r="J23" s="218"/>
      <c r="K23" s="218"/>
      <c r="L23" s="218"/>
      <c r="M23" s="218"/>
      <c r="N23" s="219"/>
      <c r="O23" s="221"/>
      <c r="P23" s="224"/>
      <c r="Q23" s="227"/>
      <c r="R23" s="221"/>
      <c r="S23" s="224"/>
      <c r="T23" s="227"/>
      <c r="U23" s="266"/>
      <c r="V23" s="246"/>
      <c r="W23" s="102" t="e">
        <f>U21-TIME(8,0,0)</f>
        <v>#VALUE!</v>
      </c>
      <c r="X23" s="246"/>
      <c r="Y23" s="107" t="str">
        <f>IF(TIME(R21,T21,59)&lt;TIME(8,0,0),"終了時間が8時未満","終了時間が8時以降")</f>
        <v>終了時間が8時未満</v>
      </c>
      <c r="Z23" s="109">
        <f>IF(Y23="終了時間が8時以降",IF(TIME(8,0,1)-TIME(O21,Q21,0)&lt;TIME(0,14,59),0,TIME(8,0,1)-TIME(O21,Q21,0)),0)</f>
        <v>0</v>
      </c>
      <c r="AA23" s="109">
        <f>IF(Y23="終了時間が8時未満",IF(TIME(R21,T21,1)-TIME(O21,Q21,0)&lt;TIME(0,14,59),0,TIME(R21,T21,1)-TIME(O21,Q21,0)),0)</f>
        <v>0</v>
      </c>
      <c r="AB23" s="108">
        <f>IF(O21="",0,ROUND((Z23+AA23)/TIME(0,30,0),0))</f>
        <v>0</v>
      </c>
      <c r="AC23" s="108" t="str">
        <f>IF(TIME(O21,Q21,59)&lt;TIME(18,0,0),"開始時間が18時未満","開始時間が18時以降")</f>
        <v>開始時間が18時未満</v>
      </c>
      <c r="AD23" s="107">
        <f>IF(AC23="開始時間が18時未満",IF(TIME(R21,T21,1)-TIME(18,0,0)&lt;TIME(0,14,59),0,TIME(R21,T21,1)-TIME(18,0,0)),0)</f>
        <v>0</v>
      </c>
      <c r="AE23" s="107">
        <f>IF(AC23="開始時間が18時以降",IF(TIME(R21,T21,1)-TIME(O21,Q21,0)&lt;TIME(0,14,59),0,TIME(R21,T21,1)-TIME(O21,Q21,0)),0)</f>
        <v>0</v>
      </c>
      <c r="AF23" s="108">
        <f>IF(O21="",0,ROUND((AD23+AE23)/TIME(0,30,0),0))</f>
        <v>0</v>
      </c>
      <c r="AG23" s="269"/>
      <c r="AH23" s="250"/>
    </row>
    <row r="24" spans="1:34" s="31" customFormat="1" ht="33" customHeight="1" x14ac:dyDescent="0.2">
      <c r="A24" s="251"/>
      <c r="B24" s="252"/>
      <c r="C24" s="47"/>
      <c r="D24" s="48" t="s">
        <v>158</v>
      </c>
      <c r="E24" s="47"/>
      <c r="F24" s="48" t="s">
        <v>140</v>
      </c>
      <c r="G24" s="253"/>
      <c r="H24" s="253"/>
      <c r="I24" s="253"/>
      <c r="J24" s="253"/>
      <c r="K24" s="253"/>
      <c r="L24" s="253"/>
      <c r="M24" s="253"/>
      <c r="N24" s="254"/>
      <c r="O24" s="255"/>
      <c r="P24" s="256" t="s">
        <v>141</v>
      </c>
      <c r="Q24" s="263"/>
      <c r="R24" s="255"/>
      <c r="S24" s="256" t="s">
        <v>141</v>
      </c>
      <c r="T24" s="263"/>
      <c r="U24" s="267" t="str">
        <f t="shared" ref="U24" si="10">IF(T24="","",TIME(R24,T24,1)-TIME(O24,Q24,0))</f>
        <v/>
      </c>
      <c r="V24" s="268" t="str">
        <f t="shared" ref="V24" si="11">IF(AND(TIME(0,14,59)&lt;U24,U24&lt;TIME(0,45,0)),"0.5H",IF(AND(TIME(0,44,59)&lt;U24,U24&lt;TIME(1,15,0)),"1.0H",IF(AND(TIME(1,14,59)&lt;U24,U24&lt;TIME(1,45,0)),"1.5H",IF(AND(TIME(1,44,59)&lt;U24,U24&lt;TIME(2,15,0)),"2.0H",IF(AND(TIME(2,14,59)&lt;U24,U24&lt;TIME(2,45,0)),"2.5H",IF(AND(TIME(2,44,59)&lt;U24,U24&lt;TIME(3,15,0)),"3.0H",IF(AND(TIME(3,14,59)&lt;U24,U24&lt;TIME(3,45,0)),"3.5H",IF(AND(TIME(3,44,59)&lt;U24,U24&lt;TIME(4,15,0)),"4.0H",IF(AND(TIME(4,14,59)&lt;U24,U24&lt;TIME(4,45,0)),"4.5H",IF(AND(TIME(4,44,59)&lt;U24,U24&lt;TIME(5,15,0)),"5.0H",IF(AND(TIME(5,14,59)&lt;U24,U24&lt;TIME(5,45,0)),"5.5H",IF(AND(TIME(5,44,59)&lt;U24,U24&lt;TIME(6,15,0)),"6.0H",IF(AND(TIME(6,14,59)&lt;U24,U24&lt;TIME(6,45,0)),"6.5H",IF(AND(TIME(6,44,59)&lt;U24,U24&lt;TIME(7,15,0)),"7.0H",IF(AND(TIME(7,14,59)&lt;U24,U24&lt;TIME(7,45,0)),"7.5H",IF(AND(TIME(7,44,59)&lt;U24,U24&lt;TIME(23,59,59)),"8.0H",""))))))))))))))))</f>
        <v/>
      </c>
      <c r="W24" s="101"/>
      <c r="X24" s="268" t="str">
        <f>IFERROR(IF(MINUTE(W26)&lt;15,HOUR(W26)*2,IF(AND(14&lt;MINUTE(W26),MINUTE(W26)&lt;45),HOUR(W26)*2+1,HOUR(W26)*2+2)),"")</f>
        <v/>
      </c>
      <c r="Y24" s="96"/>
      <c r="Z24" s="96"/>
      <c r="AA24" s="96"/>
      <c r="AB24" s="97"/>
      <c r="AC24" s="97"/>
      <c r="AD24" s="97"/>
      <c r="AE24" s="96"/>
      <c r="AF24" s="97"/>
      <c r="AG24" s="269" t="str">
        <f t="shared" ref="AG24" si="12">IF(AB26+AF26=0,"",AB26+AF26)</f>
        <v/>
      </c>
      <c r="AH24" s="250"/>
    </row>
    <row r="25" spans="1:34" s="31" customFormat="1" ht="33" customHeight="1" x14ac:dyDescent="0.2">
      <c r="A25" s="207"/>
      <c r="B25" s="209"/>
      <c r="C25" s="47"/>
      <c r="D25" s="48" t="s">
        <v>139</v>
      </c>
      <c r="E25" s="47"/>
      <c r="F25" s="48" t="s">
        <v>142</v>
      </c>
      <c r="G25" s="215"/>
      <c r="H25" s="215"/>
      <c r="I25" s="215"/>
      <c r="J25" s="215"/>
      <c r="K25" s="215"/>
      <c r="L25" s="215"/>
      <c r="M25" s="215"/>
      <c r="N25" s="216"/>
      <c r="O25" s="220"/>
      <c r="P25" s="223"/>
      <c r="Q25" s="226"/>
      <c r="R25" s="220"/>
      <c r="S25" s="223"/>
      <c r="T25" s="226"/>
      <c r="U25" s="265"/>
      <c r="V25" s="245"/>
      <c r="W25" s="101"/>
      <c r="X25" s="245"/>
      <c r="Y25" s="96"/>
      <c r="Z25" s="96"/>
      <c r="AA25" s="96"/>
      <c r="AB25" s="97"/>
      <c r="AC25" s="97"/>
      <c r="AD25" s="97"/>
      <c r="AE25" s="96"/>
      <c r="AF25" s="97"/>
      <c r="AG25" s="269"/>
      <c r="AH25" s="250"/>
    </row>
    <row r="26" spans="1:34" s="31" customFormat="1" ht="33" customHeight="1" x14ac:dyDescent="0.2">
      <c r="A26" s="208"/>
      <c r="B26" s="210"/>
      <c r="C26" s="90"/>
      <c r="D26" s="48" t="s">
        <v>144</v>
      </c>
      <c r="E26" s="90"/>
      <c r="F26" s="48" t="s">
        <v>145</v>
      </c>
      <c r="G26" s="218"/>
      <c r="H26" s="218"/>
      <c r="I26" s="218"/>
      <c r="J26" s="218"/>
      <c r="K26" s="218"/>
      <c r="L26" s="218"/>
      <c r="M26" s="218"/>
      <c r="N26" s="219"/>
      <c r="O26" s="221"/>
      <c r="P26" s="224"/>
      <c r="Q26" s="227"/>
      <c r="R26" s="221"/>
      <c r="S26" s="224"/>
      <c r="T26" s="227"/>
      <c r="U26" s="266"/>
      <c r="V26" s="246"/>
      <c r="W26" s="102" t="e">
        <f>U24-TIME(8,0,0)</f>
        <v>#VALUE!</v>
      </c>
      <c r="X26" s="246"/>
      <c r="Y26" s="107" t="str">
        <f>IF(TIME(R24,T24,59)&lt;TIME(8,0,0),"終了時間が8時未満","終了時間が8時以降")</f>
        <v>終了時間が8時未満</v>
      </c>
      <c r="Z26" s="109">
        <f>IF(Y26="終了時間が8時以降",IF(TIME(8,0,1)-TIME(O24,Q24,0)&lt;TIME(0,14,59),0,TIME(8,0,1)-TIME(O24,Q24,0)),0)</f>
        <v>0</v>
      </c>
      <c r="AA26" s="109">
        <f>IF(Y26="終了時間が8時未満",IF(TIME(R24,T24,1)-TIME(O24,Q24,0)&lt;TIME(0,14,59),0,TIME(R24,T24,1)-TIME(O24,Q24,0)),0)</f>
        <v>0</v>
      </c>
      <c r="AB26" s="108">
        <f>IF(O24="",0,ROUND((Z26+AA26)/TIME(0,30,0),0))</f>
        <v>0</v>
      </c>
      <c r="AC26" s="108" t="str">
        <f>IF(TIME(O24,Q24,59)&lt;TIME(18,0,0),"開始時間が18時未満","開始時間が18時以降")</f>
        <v>開始時間が18時未満</v>
      </c>
      <c r="AD26" s="107">
        <f>IF(AC26="開始時間が18時未満",IF(TIME(R24,T24,1)-TIME(18,0,0)&lt;TIME(0,14,59),0,TIME(R24,T24,1)-TIME(18,0,0)),0)</f>
        <v>0</v>
      </c>
      <c r="AE26" s="107">
        <f>IF(AC26="開始時間が18時以降",IF(TIME(R24,T24,1)-TIME(O24,Q24,0)&lt;TIME(0,14,59),0,TIME(R24,T24,1)-TIME(O24,Q24,0)),0)</f>
        <v>0</v>
      </c>
      <c r="AF26" s="108">
        <f>IF(O24="",0,ROUND((AD26+AE26)/TIME(0,30,0),0))</f>
        <v>0</v>
      </c>
      <c r="AG26" s="269"/>
      <c r="AH26" s="250"/>
    </row>
    <row r="27" spans="1:34" s="31" customFormat="1" ht="33" customHeight="1" x14ac:dyDescent="0.2">
      <c r="A27" s="251"/>
      <c r="B27" s="252"/>
      <c r="C27" s="47"/>
      <c r="D27" s="48" t="s">
        <v>158</v>
      </c>
      <c r="E27" s="47"/>
      <c r="F27" s="48" t="s">
        <v>140</v>
      </c>
      <c r="G27" s="253"/>
      <c r="H27" s="253"/>
      <c r="I27" s="253"/>
      <c r="J27" s="253"/>
      <c r="K27" s="253"/>
      <c r="L27" s="253"/>
      <c r="M27" s="253"/>
      <c r="N27" s="254"/>
      <c r="O27" s="255"/>
      <c r="P27" s="256" t="s">
        <v>141</v>
      </c>
      <c r="Q27" s="263"/>
      <c r="R27" s="255"/>
      <c r="S27" s="256" t="s">
        <v>141</v>
      </c>
      <c r="T27" s="263"/>
      <c r="U27" s="267" t="str">
        <f t="shared" ref="U27" si="13">IF(T27="","",TIME(R27,T27,1)-TIME(O27,Q27,0))</f>
        <v/>
      </c>
      <c r="V27" s="268" t="str">
        <f t="shared" ref="V27" si="14">IF(AND(TIME(0,14,59)&lt;U27,U27&lt;TIME(0,45,0)),"0.5H",IF(AND(TIME(0,44,59)&lt;U27,U27&lt;TIME(1,15,0)),"1.0H",IF(AND(TIME(1,14,59)&lt;U27,U27&lt;TIME(1,45,0)),"1.5H",IF(AND(TIME(1,44,59)&lt;U27,U27&lt;TIME(2,15,0)),"2.0H",IF(AND(TIME(2,14,59)&lt;U27,U27&lt;TIME(2,45,0)),"2.5H",IF(AND(TIME(2,44,59)&lt;U27,U27&lt;TIME(3,15,0)),"3.0H",IF(AND(TIME(3,14,59)&lt;U27,U27&lt;TIME(3,45,0)),"3.5H",IF(AND(TIME(3,44,59)&lt;U27,U27&lt;TIME(4,15,0)),"4.0H",IF(AND(TIME(4,14,59)&lt;U27,U27&lt;TIME(4,45,0)),"4.5H",IF(AND(TIME(4,44,59)&lt;U27,U27&lt;TIME(5,15,0)),"5.0H",IF(AND(TIME(5,14,59)&lt;U27,U27&lt;TIME(5,45,0)),"5.5H",IF(AND(TIME(5,44,59)&lt;U27,U27&lt;TIME(6,15,0)),"6.0H",IF(AND(TIME(6,14,59)&lt;U27,U27&lt;TIME(6,45,0)),"6.5H",IF(AND(TIME(6,44,59)&lt;U27,U27&lt;TIME(7,15,0)),"7.0H",IF(AND(TIME(7,14,59)&lt;U27,U27&lt;TIME(7,45,0)),"7.5H",IF(AND(TIME(7,44,59)&lt;U27,U27&lt;TIME(23,59,59)),"8.0H",""))))))))))))))))</f>
        <v/>
      </c>
      <c r="W27" s="101"/>
      <c r="X27" s="268" t="str">
        <f>IFERROR(IF(MINUTE(W29)&lt;15,HOUR(W29)*2,IF(AND(14&lt;MINUTE(W29),MINUTE(W29)&lt;45),HOUR(W29)*2+1,HOUR(W29)*2+2)),"")</f>
        <v/>
      </c>
      <c r="Y27" s="96"/>
      <c r="Z27" s="96"/>
      <c r="AA27" s="96"/>
      <c r="AB27" s="97"/>
      <c r="AC27" s="97"/>
      <c r="AD27" s="97"/>
      <c r="AE27" s="96"/>
      <c r="AF27" s="97"/>
      <c r="AG27" s="269" t="str">
        <f t="shared" ref="AG27" si="15">IF(AB29+AF29=0,"",AB29+AF29)</f>
        <v/>
      </c>
      <c r="AH27" s="250"/>
    </row>
    <row r="28" spans="1:34" s="31" customFormat="1" ht="33" customHeight="1" x14ac:dyDescent="0.2">
      <c r="A28" s="207"/>
      <c r="B28" s="209"/>
      <c r="C28" s="47"/>
      <c r="D28" s="48" t="s">
        <v>139</v>
      </c>
      <c r="E28" s="47"/>
      <c r="F28" s="48" t="s">
        <v>142</v>
      </c>
      <c r="G28" s="215"/>
      <c r="H28" s="215"/>
      <c r="I28" s="215"/>
      <c r="J28" s="215"/>
      <c r="K28" s="215"/>
      <c r="L28" s="215"/>
      <c r="M28" s="215"/>
      <c r="N28" s="216"/>
      <c r="O28" s="220"/>
      <c r="P28" s="223"/>
      <c r="Q28" s="226"/>
      <c r="R28" s="220"/>
      <c r="S28" s="223"/>
      <c r="T28" s="226"/>
      <c r="U28" s="265"/>
      <c r="V28" s="245"/>
      <c r="W28" s="101"/>
      <c r="X28" s="245"/>
      <c r="Y28" s="96"/>
      <c r="Z28" s="96"/>
      <c r="AA28" s="96"/>
      <c r="AB28" s="97"/>
      <c r="AC28" s="97"/>
      <c r="AD28" s="97"/>
      <c r="AE28" s="96"/>
      <c r="AF28" s="97"/>
      <c r="AG28" s="269"/>
      <c r="AH28" s="250"/>
    </row>
    <row r="29" spans="1:34" s="31" customFormat="1" ht="33" customHeight="1" x14ac:dyDescent="0.2">
      <c r="A29" s="208"/>
      <c r="B29" s="210"/>
      <c r="C29" s="90"/>
      <c r="D29" s="48" t="s">
        <v>144</v>
      </c>
      <c r="E29" s="90"/>
      <c r="F29" s="48" t="s">
        <v>145</v>
      </c>
      <c r="G29" s="218"/>
      <c r="H29" s="218"/>
      <c r="I29" s="218"/>
      <c r="J29" s="218"/>
      <c r="K29" s="218"/>
      <c r="L29" s="218"/>
      <c r="M29" s="218"/>
      <c r="N29" s="219"/>
      <c r="O29" s="221"/>
      <c r="P29" s="224"/>
      <c r="Q29" s="227"/>
      <c r="R29" s="221"/>
      <c r="S29" s="224"/>
      <c r="T29" s="227"/>
      <c r="U29" s="266"/>
      <c r="V29" s="246"/>
      <c r="W29" s="102" t="e">
        <f>U27-TIME(8,0,0)</f>
        <v>#VALUE!</v>
      </c>
      <c r="X29" s="246"/>
      <c r="Y29" s="107" t="str">
        <f>IF(TIME(R27,T27,59)&lt;TIME(8,0,0),"終了時間が8時未満","終了時間が8時以降")</f>
        <v>終了時間が8時未満</v>
      </c>
      <c r="Z29" s="109">
        <f>IF(Y29="終了時間が8時以降",IF(TIME(8,0,1)-TIME(O27,Q27,0)&lt;TIME(0,14,59),0,TIME(8,0,1)-TIME(O27,Q27,0)),0)</f>
        <v>0</v>
      </c>
      <c r="AA29" s="109">
        <f>IF(Y29="終了時間が8時未満",IF(TIME(R27,T27,1)-TIME(O27,Q27,0)&lt;TIME(0,14,59),0,TIME(R27,T27,1)-TIME(O27,Q27,0)),0)</f>
        <v>0</v>
      </c>
      <c r="AB29" s="108">
        <f>IF(O27="",0,ROUND((Z29+AA29)/TIME(0,30,0),0))</f>
        <v>0</v>
      </c>
      <c r="AC29" s="108" t="str">
        <f>IF(TIME(O27,Q27,59)&lt;TIME(18,0,0),"開始時間が18時未満","開始時間が18時以降")</f>
        <v>開始時間が18時未満</v>
      </c>
      <c r="AD29" s="107">
        <f>IF(AC29="開始時間が18時未満",IF(TIME(R27,T27,1)-TIME(18,0,0)&lt;TIME(0,14,59),0,TIME(R27,T27,1)-TIME(18,0,0)),0)</f>
        <v>0</v>
      </c>
      <c r="AE29" s="107">
        <f>IF(AC29="開始時間が18時以降",IF(TIME(R27,T27,1)-TIME(O27,Q27,0)&lt;TIME(0,14,59),0,TIME(R27,T27,1)-TIME(O27,Q27,0)),0)</f>
        <v>0</v>
      </c>
      <c r="AF29" s="108">
        <f>IF(O27="",0,ROUND((AD29+AE29)/TIME(0,30,0),0))</f>
        <v>0</v>
      </c>
      <c r="AG29" s="269"/>
      <c r="AH29" s="250"/>
    </row>
    <row r="30" spans="1:34" s="31" customFormat="1" ht="33" customHeight="1" x14ac:dyDescent="0.2">
      <c r="A30" s="251"/>
      <c r="B30" s="252"/>
      <c r="C30" s="47"/>
      <c r="D30" s="48" t="s">
        <v>158</v>
      </c>
      <c r="E30" s="47"/>
      <c r="F30" s="48" t="s">
        <v>140</v>
      </c>
      <c r="G30" s="253"/>
      <c r="H30" s="253"/>
      <c r="I30" s="253"/>
      <c r="J30" s="253"/>
      <c r="K30" s="253"/>
      <c r="L30" s="253"/>
      <c r="M30" s="253"/>
      <c r="N30" s="254"/>
      <c r="O30" s="255"/>
      <c r="P30" s="256" t="s">
        <v>141</v>
      </c>
      <c r="Q30" s="263"/>
      <c r="R30" s="255"/>
      <c r="S30" s="256" t="s">
        <v>141</v>
      </c>
      <c r="T30" s="263"/>
      <c r="U30" s="267" t="str">
        <f t="shared" ref="U30" si="16">IF(T30="","",TIME(R30,T30,1)-TIME(O30,Q30,0))</f>
        <v/>
      </c>
      <c r="V30" s="268" t="str">
        <f t="shared" ref="V30" si="17">IF(AND(TIME(0,14,59)&lt;U30,U30&lt;TIME(0,45,0)),"0.5H",IF(AND(TIME(0,44,59)&lt;U30,U30&lt;TIME(1,15,0)),"1.0H",IF(AND(TIME(1,14,59)&lt;U30,U30&lt;TIME(1,45,0)),"1.5H",IF(AND(TIME(1,44,59)&lt;U30,U30&lt;TIME(2,15,0)),"2.0H",IF(AND(TIME(2,14,59)&lt;U30,U30&lt;TIME(2,45,0)),"2.5H",IF(AND(TIME(2,44,59)&lt;U30,U30&lt;TIME(3,15,0)),"3.0H",IF(AND(TIME(3,14,59)&lt;U30,U30&lt;TIME(3,45,0)),"3.5H",IF(AND(TIME(3,44,59)&lt;U30,U30&lt;TIME(4,15,0)),"4.0H",IF(AND(TIME(4,14,59)&lt;U30,U30&lt;TIME(4,45,0)),"4.5H",IF(AND(TIME(4,44,59)&lt;U30,U30&lt;TIME(5,15,0)),"5.0H",IF(AND(TIME(5,14,59)&lt;U30,U30&lt;TIME(5,45,0)),"5.5H",IF(AND(TIME(5,44,59)&lt;U30,U30&lt;TIME(6,15,0)),"6.0H",IF(AND(TIME(6,14,59)&lt;U30,U30&lt;TIME(6,45,0)),"6.5H",IF(AND(TIME(6,44,59)&lt;U30,U30&lt;TIME(7,15,0)),"7.0H",IF(AND(TIME(7,14,59)&lt;U30,U30&lt;TIME(7,45,0)),"7.5H",IF(AND(TIME(7,44,59)&lt;U30,U30&lt;TIME(23,59,59)),"8.0H",""))))))))))))))))</f>
        <v/>
      </c>
      <c r="W30" s="101"/>
      <c r="X30" s="268" t="str">
        <f>IFERROR(IF(MINUTE(W32)&lt;15,HOUR(W32)*2,IF(AND(14&lt;MINUTE(W32),MINUTE(W32)&lt;45),HOUR(W32)*2+1,HOUR(W32)*2+2)),"")</f>
        <v/>
      </c>
      <c r="Y30" s="96"/>
      <c r="Z30" s="96"/>
      <c r="AA30" s="96"/>
      <c r="AB30" s="97"/>
      <c r="AC30" s="97"/>
      <c r="AD30" s="97"/>
      <c r="AE30" s="96"/>
      <c r="AF30" s="97"/>
      <c r="AG30" s="269" t="str">
        <f t="shared" ref="AG30" si="18">IF(AB32+AF32=0,"",AB32+AF32)</f>
        <v/>
      </c>
      <c r="AH30" s="250"/>
    </row>
    <row r="31" spans="1:34" s="31" customFormat="1" ht="33" customHeight="1" x14ac:dyDescent="0.2">
      <c r="A31" s="207"/>
      <c r="B31" s="209"/>
      <c r="C31" s="47"/>
      <c r="D31" s="48" t="s">
        <v>139</v>
      </c>
      <c r="E31" s="47"/>
      <c r="F31" s="48" t="s">
        <v>142</v>
      </c>
      <c r="G31" s="215"/>
      <c r="H31" s="215"/>
      <c r="I31" s="215"/>
      <c r="J31" s="215"/>
      <c r="K31" s="215"/>
      <c r="L31" s="215"/>
      <c r="M31" s="215"/>
      <c r="N31" s="216"/>
      <c r="O31" s="220"/>
      <c r="P31" s="223"/>
      <c r="Q31" s="226"/>
      <c r="R31" s="220"/>
      <c r="S31" s="223"/>
      <c r="T31" s="226"/>
      <c r="U31" s="265"/>
      <c r="V31" s="245"/>
      <c r="W31" s="101"/>
      <c r="X31" s="245"/>
      <c r="Y31" s="96"/>
      <c r="Z31" s="96"/>
      <c r="AA31" s="96"/>
      <c r="AB31" s="97"/>
      <c r="AC31" s="97"/>
      <c r="AD31" s="97"/>
      <c r="AE31" s="96"/>
      <c r="AF31" s="97"/>
      <c r="AG31" s="269"/>
      <c r="AH31" s="250"/>
    </row>
    <row r="32" spans="1:34" s="31" customFormat="1" ht="33" customHeight="1" x14ac:dyDescent="0.2">
      <c r="A32" s="208"/>
      <c r="B32" s="210"/>
      <c r="C32" s="90"/>
      <c r="D32" s="48" t="s">
        <v>144</v>
      </c>
      <c r="E32" s="90"/>
      <c r="F32" s="48" t="s">
        <v>145</v>
      </c>
      <c r="G32" s="218"/>
      <c r="H32" s="218"/>
      <c r="I32" s="218"/>
      <c r="J32" s="218"/>
      <c r="K32" s="218"/>
      <c r="L32" s="218"/>
      <c r="M32" s="218"/>
      <c r="N32" s="219"/>
      <c r="O32" s="221"/>
      <c r="P32" s="224"/>
      <c r="Q32" s="227"/>
      <c r="R32" s="221"/>
      <c r="S32" s="224"/>
      <c r="T32" s="227"/>
      <c r="U32" s="266"/>
      <c r="V32" s="246"/>
      <c r="W32" s="102" t="e">
        <f>U30-TIME(8,0,0)</f>
        <v>#VALUE!</v>
      </c>
      <c r="X32" s="246"/>
      <c r="Y32" s="107" t="str">
        <f>IF(TIME(R30,T30,59)&lt;TIME(8,0,0),"終了時間が8時未満","終了時間が8時以降")</f>
        <v>終了時間が8時未満</v>
      </c>
      <c r="Z32" s="109">
        <f>IF(Y32="終了時間が8時以降",IF(TIME(8,0,1)-TIME(O30,Q30,0)&lt;TIME(0,14,59),0,TIME(8,0,1)-TIME(O30,Q30,0)),0)</f>
        <v>0</v>
      </c>
      <c r="AA32" s="109">
        <f>IF(Y32="終了時間が8時未満",IF(TIME(R30,T30,1)-TIME(O30,Q30,0)&lt;TIME(0,14,59),0,TIME(R30,T30,1)-TIME(O30,Q30,0)),0)</f>
        <v>0</v>
      </c>
      <c r="AB32" s="108">
        <f>IF(O30="",0,ROUND((Z32+AA32)/TIME(0,30,0),0))</f>
        <v>0</v>
      </c>
      <c r="AC32" s="108" t="str">
        <f>IF(TIME(O30,Q30,59)&lt;TIME(18,0,0),"開始時間が18時未満","開始時間が18時以降")</f>
        <v>開始時間が18時未満</v>
      </c>
      <c r="AD32" s="107">
        <f>IF(AC32="開始時間が18時未満",IF(TIME(R30,T30,1)-TIME(18,0,0)&lt;TIME(0,14,59),0,TIME(R30,T30,1)-TIME(18,0,0)),0)</f>
        <v>0</v>
      </c>
      <c r="AE32" s="107">
        <f>IF(AC32="開始時間が18時以降",IF(TIME(R30,T30,1)-TIME(O30,Q30,0)&lt;TIME(0,14,59),0,TIME(R30,T30,1)-TIME(O30,Q30,0)),0)</f>
        <v>0</v>
      </c>
      <c r="AF32" s="108">
        <f>IF(O30="",0,ROUND((AD32+AE32)/TIME(0,30,0),0))</f>
        <v>0</v>
      </c>
      <c r="AG32" s="269"/>
      <c r="AH32" s="250"/>
    </row>
    <row r="33" spans="1:34" s="31" customFormat="1" ht="33" customHeight="1" x14ac:dyDescent="0.2">
      <c r="A33" s="251"/>
      <c r="B33" s="252"/>
      <c r="C33" s="47"/>
      <c r="D33" s="48" t="s">
        <v>158</v>
      </c>
      <c r="E33" s="47"/>
      <c r="F33" s="48" t="s">
        <v>140</v>
      </c>
      <c r="G33" s="253"/>
      <c r="H33" s="253"/>
      <c r="I33" s="253"/>
      <c r="J33" s="253"/>
      <c r="K33" s="253"/>
      <c r="L33" s="253"/>
      <c r="M33" s="253"/>
      <c r="N33" s="254"/>
      <c r="O33" s="255"/>
      <c r="P33" s="256" t="s">
        <v>141</v>
      </c>
      <c r="Q33" s="263"/>
      <c r="R33" s="255"/>
      <c r="S33" s="256" t="s">
        <v>141</v>
      </c>
      <c r="T33" s="263"/>
      <c r="U33" s="267" t="str">
        <f t="shared" ref="U33" si="19">IF(T33="","",TIME(R33,T33,1)-TIME(O33,Q33,0))</f>
        <v/>
      </c>
      <c r="V33" s="268" t="str">
        <f t="shared" ref="V33" si="20">IF(AND(TIME(0,14,59)&lt;U33,U33&lt;TIME(0,45,0)),"0.5H",IF(AND(TIME(0,44,59)&lt;U33,U33&lt;TIME(1,15,0)),"1.0H",IF(AND(TIME(1,14,59)&lt;U33,U33&lt;TIME(1,45,0)),"1.5H",IF(AND(TIME(1,44,59)&lt;U33,U33&lt;TIME(2,15,0)),"2.0H",IF(AND(TIME(2,14,59)&lt;U33,U33&lt;TIME(2,45,0)),"2.5H",IF(AND(TIME(2,44,59)&lt;U33,U33&lt;TIME(3,15,0)),"3.0H",IF(AND(TIME(3,14,59)&lt;U33,U33&lt;TIME(3,45,0)),"3.5H",IF(AND(TIME(3,44,59)&lt;U33,U33&lt;TIME(4,15,0)),"4.0H",IF(AND(TIME(4,14,59)&lt;U33,U33&lt;TIME(4,45,0)),"4.5H",IF(AND(TIME(4,44,59)&lt;U33,U33&lt;TIME(5,15,0)),"5.0H",IF(AND(TIME(5,14,59)&lt;U33,U33&lt;TIME(5,45,0)),"5.5H",IF(AND(TIME(5,44,59)&lt;U33,U33&lt;TIME(6,15,0)),"6.0H",IF(AND(TIME(6,14,59)&lt;U33,U33&lt;TIME(6,45,0)),"6.5H",IF(AND(TIME(6,44,59)&lt;U33,U33&lt;TIME(7,15,0)),"7.0H",IF(AND(TIME(7,14,59)&lt;U33,U33&lt;TIME(7,45,0)),"7.5H",IF(AND(TIME(7,44,59)&lt;U33,U33&lt;TIME(23,59,59)),"8.0H",""))))))))))))))))</f>
        <v/>
      </c>
      <c r="W33" s="101"/>
      <c r="X33" s="268" t="str">
        <f>IFERROR(IF(MINUTE(W35)&lt;15,HOUR(W35)*2,IF(AND(14&lt;MINUTE(W35),MINUTE(W35)&lt;45),HOUR(W35)*2+1,HOUR(W35)*2+2)),"")</f>
        <v/>
      </c>
      <c r="Y33" s="96"/>
      <c r="Z33" s="96"/>
      <c r="AA33" s="96"/>
      <c r="AB33" s="97"/>
      <c r="AC33" s="97"/>
      <c r="AD33" s="97"/>
      <c r="AE33" s="96"/>
      <c r="AF33" s="97"/>
      <c r="AG33" s="269" t="str">
        <f t="shared" ref="AG33" si="21">IF(AB35+AF35=0,"",AB35+AF35)</f>
        <v/>
      </c>
      <c r="AH33" s="250"/>
    </row>
    <row r="34" spans="1:34" s="31" customFormat="1" ht="33" customHeight="1" x14ac:dyDescent="0.2">
      <c r="A34" s="207"/>
      <c r="B34" s="209"/>
      <c r="C34" s="47"/>
      <c r="D34" s="48" t="s">
        <v>139</v>
      </c>
      <c r="E34" s="47"/>
      <c r="F34" s="48" t="s">
        <v>142</v>
      </c>
      <c r="G34" s="215"/>
      <c r="H34" s="215"/>
      <c r="I34" s="215"/>
      <c r="J34" s="215"/>
      <c r="K34" s="215"/>
      <c r="L34" s="215"/>
      <c r="M34" s="215"/>
      <c r="N34" s="216"/>
      <c r="O34" s="220"/>
      <c r="P34" s="223"/>
      <c r="Q34" s="226"/>
      <c r="R34" s="220"/>
      <c r="S34" s="223"/>
      <c r="T34" s="226"/>
      <c r="U34" s="265"/>
      <c r="V34" s="245"/>
      <c r="W34" s="101"/>
      <c r="X34" s="245"/>
      <c r="Y34" s="96"/>
      <c r="Z34" s="96"/>
      <c r="AA34" s="96"/>
      <c r="AB34" s="97"/>
      <c r="AC34" s="97"/>
      <c r="AD34" s="97"/>
      <c r="AE34" s="96"/>
      <c r="AF34" s="97"/>
      <c r="AG34" s="269"/>
      <c r="AH34" s="250"/>
    </row>
    <row r="35" spans="1:34" s="31" customFormat="1" ht="33" customHeight="1" x14ac:dyDescent="0.2">
      <c r="A35" s="208"/>
      <c r="B35" s="210"/>
      <c r="C35" s="90"/>
      <c r="D35" s="48" t="s">
        <v>144</v>
      </c>
      <c r="E35" s="90"/>
      <c r="F35" s="48" t="s">
        <v>145</v>
      </c>
      <c r="G35" s="218"/>
      <c r="H35" s="218"/>
      <c r="I35" s="218"/>
      <c r="J35" s="218"/>
      <c r="K35" s="218"/>
      <c r="L35" s="218"/>
      <c r="M35" s="218"/>
      <c r="N35" s="219"/>
      <c r="O35" s="221"/>
      <c r="P35" s="224"/>
      <c r="Q35" s="227"/>
      <c r="R35" s="221"/>
      <c r="S35" s="224"/>
      <c r="T35" s="227"/>
      <c r="U35" s="266"/>
      <c r="V35" s="246"/>
      <c r="W35" s="102" t="e">
        <f>U33-TIME(8,0,0)</f>
        <v>#VALUE!</v>
      </c>
      <c r="X35" s="246"/>
      <c r="Y35" s="107" t="str">
        <f>IF(TIME(R33,T33,59)&lt;TIME(8,0,0),"終了時間が8時未満","終了時間が8時以降")</f>
        <v>終了時間が8時未満</v>
      </c>
      <c r="Z35" s="109">
        <f>IF(Y35="終了時間が8時以降",IF(TIME(8,0,1)-TIME(O33,Q33,0)&lt;TIME(0,14,59),0,TIME(8,0,1)-TIME(O33,Q33,0)),0)</f>
        <v>0</v>
      </c>
      <c r="AA35" s="109">
        <f>IF(Y35="終了時間が8時未満",IF(TIME(R33,T33,1)-TIME(O33,Q33,0)&lt;TIME(0,14,59),0,TIME(R33,T33,1)-TIME(O33,Q33,0)),0)</f>
        <v>0</v>
      </c>
      <c r="AB35" s="108">
        <f>IF(O33="",0,ROUND((Z35+AA35)/TIME(0,30,0),0))</f>
        <v>0</v>
      </c>
      <c r="AC35" s="108" t="str">
        <f>IF(TIME(O33,Q33,59)&lt;TIME(18,0,0),"開始時間が18時未満","開始時間が18時以降")</f>
        <v>開始時間が18時未満</v>
      </c>
      <c r="AD35" s="107">
        <f>IF(AC35="開始時間が18時未満",IF(TIME(R33,T33,1)-TIME(18,0,0)&lt;TIME(0,14,59),0,TIME(R33,T33,1)-TIME(18,0,0)),0)</f>
        <v>0</v>
      </c>
      <c r="AE35" s="107">
        <f>IF(AC35="開始時間が18時以降",IF(TIME(R33,T33,1)-TIME(O33,Q33,0)&lt;TIME(0,14,59),0,TIME(R33,T33,1)-TIME(O33,Q33,0)),0)</f>
        <v>0</v>
      </c>
      <c r="AF35" s="108">
        <f>IF(O33="",0,ROUND((AD35+AE35)/TIME(0,30,0),0))</f>
        <v>0</v>
      </c>
      <c r="AG35" s="269"/>
      <c r="AH35" s="250"/>
    </row>
    <row r="36" spans="1:34" s="31" customFormat="1" ht="33" customHeight="1" x14ac:dyDescent="0.2">
      <c r="A36" s="251"/>
      <c r="B36" s="252"/>
      <c r="C36" s="47"/>
      <c r="D36" s="48" t="s">
        <v>158</v>
      </c>
      <c r="E36" s="47"/>
      <c r="F36" s="48" t="s">
        <v>140</v>
      </c>
      <c r="G36" s="253"/>
      <c r="H36" s="253"/>
      <c r="I36" s="253"/>
      <c r="J36" s="253"/>
      <c r="K36" s="253"/>
      <c r="L36" s="253"/>
      <c r="M36" s="253"/>
      <c r="N36" s="254"/>
      <c r="O36" s="255"/>
      <c r="P36" s="256" t="s">
        <v>141</v>
      </c>
      <c r="Q36" s="263"/>
      <c r="R36" s="255"/>
      <c r="S36" s="256" t="s">
        <v>141</v>
      </c>
      <c r="T36" s="263"/>
      <c r="U36" s="267" t="str">
        <f t="shared" ref="U36" si="22">IF(T36="","",TIME(R36,T36,1)-TIME(O36,Q36,0))</f>
        <v/>
      </c>
      <c r="V36" s="268" t="str">
        <f t="shared" ref="V36" si="23">IF(AND(TIME(0,14,59)&lt;U36,U36&lt;TIME(0,45,0)),"0.5H",IF(AND(TIME(0,44,59)&lt;U36,U36&lt;TIME(1,15,0)),"1.0H",IF(AND(TIME(1,14,59)&lt;U36,U36&lt;TIME(1,45,0)),"1.5H",IF(AND(TIME(1,44,59)&lt;U36,U36&lt;TIME(2,15,0)),"2.0H",IF(AND(TIME(2,14,59)&lt;U36,U36&lt;TIME(2,45,0)),"2.5H",IF(AND(TIME(2,44,59)&lt;U36,U36&lt;TIME(3,15,0)),"3.0H",IF(AND(TIME(3,14,59)&lt;U36,U36&lt;TIME(3,45,0)),"3.5H",IF(AND(TIME(3,44,59)&lt;U36,U36&lt;TIME(4,15,0)),"4.0H",IF(AND(TIME(4,14,59)&lt;U36,U36&lt;TIME(4,45,0)),"4.5H",IF(AND(TIME(4,44,59)&lt;U36,U36&lt;TIME(5,15,0)),"5.0H",IF(AND(TIME(5,14,59)&lt;U36,U36&lt;TIME(5,45,0)),"5.5H",IF(AND(TIME(5,44,59)&lt;U36,U36&lt;TIME(6,15,0)),"6.0H",IF(AND(TIME(6,14,59)&lt;U36,U36&lt;TIME(6,45,0)),"6.5H",IF(AND(TIME(6,44,59)&lt;U36,U36&lt;TIME(7,15,0)),"7.0H",IF(AND(TIME(7,14,59)&lt;U36,U36&lt;TIME(7,45,0)),"7.5H",IF(AND(TIME(7,44,59)&lt;U36,U36&lt;TIME(23,59,59)),"8.0H",""))))))))))))))))</f>
        <v/>
      </c>
      <c r="W36" s="101"/>
      <c r="X36" s="268" t="str">
        <f>IFERROR(IF(MINUTE(W38)&lt;15,HOUR(W38)*2,IF(AND(14&lt;MINUTE(W38),MINUTE(W38)&lt;45),HOUR(W38)*2+1,HOUR(W38)*2+2)),"")</f>
        <v/>
      </c>
      <c r="Y36" s="96"/>
      <c r="Z36" s="96"/>
      <c r="AA36" s="96"/>
      <c r="AB36" s="97"/>
      <c r="AC36" s="97"/>
      <c r="AD36" s="97"/>
      <c r="AE36" s="96"/>
      <c r="AF36" s="97"/>
      <c r="AG36" s="269" t="str">
        <f t="shared" ref="AG36" si="24">IF(AB38+AF38=0,"",AB38+AF38)</f>
        <v/>
      </c>
      <c r="AH36" s="250"/>
    </row>
    <row r="37" spans="1:34" s="31" customFormat="1" ht="33" customHeight="1" x14ac:dyDescent="0.2">
      <c r="A37" s="207"/>
      <c r="B37" s="209"/>
      <c r="C37" s="47"/>
      <c r="D37" s="48" t="s">
        <v>139</v>
      </c>
      <c r="E37" s="47"/>
      <c r="F37" s="48" t="s">
        <v>142</v>
      </c>
      <c r="G37" s="215"/>
      <c r="H37" s="215"/>
      <c r="I37" s="215"/>
      <c r="J37" s="215"/>
      <c r="K37" s="215"/>
      <c r="L37" s="215"/>
      <c r="M37" s="215"/>
      <c r="N37" s="216"/>
      <c r="O37" s="220"/>
      <c r="P37" s="223"/>
      <c r="Q37" s="226"/>
      <c r="R37" s="220"/>
      <c r="S37" s="223"/>
      <c r="T37" s="226"/>
      <c r="U37" s="265"/>
      <c r="V37" s="245"/>
      <c r="W37" s="101"/>
      <c r="X37" s="245"/>
      <c r="Y37" s="96"/>
      <c r="Z37" s="96"/>
      <c r="AA37" s="96"/>
      <c r="AB37" s="97"/>
      <c r="AC37" s="97"/>
      <c r="AD37" s="97"/>
      <c r="AE37" s="96"/>
      <c r="AF37" s="97"/>
      <c r="AG37" s="269"/>
      <c r="AH37" s="250"/>
    </row>
    <row r="38" spans="1:34" s="31" customFormat="1" ht="33" customHeight="1" x14ac:dyDescent="0.2">
      <c r="A38" s="208"/>
      <c r="B38" s="210"/>
      <c r="C38" s="90"/>
      <c r="D38" s="48" t="s">
        <v>144</v>
      </c>
      <c r="E38" s="90"/>
      <c r="F38" s="48" t="s">
        <v>145</v>
      </c>
      <c r="G38" s="218"/>
      <c r="H38" s="218"/>
      <c r="I38" s="218"/>
      <c r="J38" s="218"/>
      <c r="K38" s="218"/>
      <c r="L38" s="218"/>
      <c r="M38" s="218"/>
      <c r="N38" s="219"/>
      <c r="O38" s="221"/>
      <c r="P38" s="224"/>
      <c r="Q38" s="227"/>
      <c r="R38" s="221"/>
      <c r="S38" s="224"/>
      <c r="T38" s="227"/>
      <c r="U38" s="266"/>
      <c r="V38" s="246"/>
      <c r="W38" s="102" t="e">
        <f>U36-TIME(8,0,0)</f>
        <v>#VALUE!</v>
      </c>
      <c r="X38" s="246"/>
      <c r="Y38" s="107" t="str">
        <f>IF(TIME(R36,T36,59)&lt;TIME(8,0,0),"終了時間が8時未満","終了時間が8時以降")</f>
        <v>終了時間が8時未満</v>
      </c>
      <c r="Z38" s="109">
        <f>IF(Y38="終了時間が8時以降",IF(TIME(8,0,1)-TIME(O36,Q36,0)&lt;TIME(0,14,59),0,TIME(8,0,1)-TIME(O36,Q36,0)),0)</f>
        <v>0</v>
      </c>
      <c r="AA38" s="109">
        <f>IF(Y38="終了時間が8時未満",IF(TIME(R36,T36,1)-TIME(O36,Q36,0)&lt;TIME(0,14,59),0,TIME(R36,T36,1)-TIME(O36,Q36,0)),0)</f>
        <v>0</v>
      </c>
      <c r="AB38" s="108">
        <f>IF(O36="",0,ROUND((Z38+AA38)/TIME(0,30,0),0))</f>
        <v>0</v>
      </c>
      <c r="AC38" s="108" t="str">
        <f>IF(TIME(O36,Q36,59)&lt;TIME(18,0,0),"開始時間が18時未満","開始時間が18時以降")</f>
        <v>開始時間が18時未満</v>
      </c>
      <c r="AD38" s="107">
        <f>IF(AC38="開始時間が18時未満",IF(TIME(R36,T36,1)-TIME(18,0,0)&lt;TIME(0,14,59),0,TIME(R36,T36,1)-TIME(18,0,0)),0)</f>
        <v>0</v>
      </c>
      <c r="AE38" s="107">
        <f>IF(AC38="開始時間が18時以降",IF(TIME(R36,T36,1)-TIME(O36,Q36,0)&lt;TIME(0,14,59),0,TIME(R36,T36,1)-TIME(O36,Q36,0)),0)</f>
        <v>0</v>
      </c>
      <c r="AF38" s="108">
        <f>IF(O36="",0,ROUND((AD38+AE38)/TIME(0,30,0),0))</f>
        <v>0</v>
      </c>
      <c r="AG38" s="269"/>
      <c r="AH38" s="250"/>
    </row>
    <row r="39" spans="1:34" s="31" customFormat="1" ht="33" customHeight="1" x14ac:dyDescent="0.2">
      <c r="A39" s="251"/>
      <c r="B39" s="252"/>
      <c r="C39" s="47"/>
      <c r="D39" s="48" t="s">
        <v>158</v>
      </c>
      <c r="E39" s="47"/>
      <c r="F39" s="48" t="s">
        <v>140</v>
      </c>
      <c r="G39" s="253"/>
      <c r="H39" s="253"/>
      <c r="I39" s="253"/>
      <c r="J39" s="253"/>
      <c r="K39" s="253"/>
      <c r="L39" s="253"/>
      <c r="M39" s="253"/>
      <c r="N39" s="254"/>
      <c r="O39" s="255"/>
      <c r="P39" s="256" t="s">
        <v>141</v>
      </c>
      <c r="Q39" s="263"/>
      <c r="R39" s="255"/>
      <c r="S39" s="256" t="s">
        <v>141</v>
      </c>
      <c r="T39" s="263"/>
      <c r="U39" s="267" t="str">
        <f t="shared" ref="U39" si="25">IF(T39="","",TIME(R39,T39,1)-TIME(O39,Q39,0))</f>
        <v/>
      </c>
      <c r="V39" s="268" t="str">
        <f t="shared" ref="V39" si="26">IF(AND(TIME(0,14,59)&lt;U39,U39&lt;TIME(0,45,0)),"0.5H",IF(AND(TIME(0,44,59)&lt;U39,U39&lt;TIME(1,15,0)),"1.0H",IF(AND(TIME(1,14,59)&lt;U39,U39&lt;TIME(1,45,0)),"1.5H",IF(AND(TIME(1,44,59)&lt;U39,U39&lt;TIME(2,15,0)),"2.0H",IF(AND(TIME(2,14,59)&lt;U39,U39&lt;TIME(2,45,0)),"2.5H",IF(AND(TIME(2,44,59)&lt;U39,U39&lt;TIME(3,15,0)),"3.0H",IF(AND(TIME(3,14,59)&lt;U39,U39&lt;TIME(3,45,0)),"3.5H",IF(AND(TIME(3,44,59)&lt;U39,U39&lt;TIME(4,15,0)),"4.0H",IF(AND(TIME(4,14,59)&lt;U39,U39&lt;TIME(4,45,0)),"4.5H",IF(AND(TIME(4,44,59)&lt;U39,U39&lt;TIME(5,15,0)),"5.0H",IF(AND(TIME(5,14,59)&lt;U39,U39&lt;TIME(5,45,0)),"5.5H",IF(AND(TIME(5,44,59)&lt;U39,U39&lt;TIME(6,15,0)),"6.0H",IF(AND(TIME(6,14,59)&lt;U39,U39&lt;TIME(6,45,0)),"6.5H",IF(AND(TIME(6,44,59)&lt;U39,U39&lt;TIME(7,15,0)),"7.0H",IF(AND(TIME(7,14,59)&lt;U39,U39&lt;TIME(7,45,0)),"7.5H",IF(AND(TIME(7,44,59)&lt;U39,U39&lt;TIME(23,59,59)),"8.0H",""))))))))))))))))</f>
        <v/>
      </c>
      <c r="W39" s="101"/>
      <c r="X39" s="268" t="str">
        <f>IFERROR(IF(MINUTE(W41)&lt;15,HOUR(W41)*2,IF(AND(14&lt;MINUTE(W41),MINUTE(W41)&lt;45),HOUR(W41)*2+1,HOUR(W41)*2+2)),"")</f>
        <v/>
      </c>
      <c r="Y39" s="96"/>
      <c r="Z39" s="96"/>
      <c r="AA39" s="96"/>
      <c r="AB39" s="97"/>
      <c r="AC39" s="97"/>
      <c r="AD39" s="97"/>
      <c r="AE39" s="96"/>
      <c r="AF39" s="97"/>
      <c r="AG39" s="269" t="str">
        <f t="shared" ref="AG39" si="27">IF(AB41+AF41=0,"",AB41+AF41)</f>
        <v/>
      </c>
      <c r="AH39" s="250"/>
    </row>
    <row r="40" spans="1:34" s="31" customFormat="1" ht="33" customHeight="1" x14ac:dyDescent="0.2">
      <c r="A40" s="207"/>
      <c r="B40" s="209"/>
      <c r="C40" s="47"/>
      <c r="D40" s="48" t="s">
        <v>139</v>
      </c>
      <c r="E40" s="47"/>
      <c r="F40" s="48" t="s">
        <v>142</v>
      </c>
      <c r="G40" s="215"/>
      <c r="H40" s="215"/>
      <c r="I40" s="215"/>
      <c r="J40" s="215"/>
      <c r="K40" s="215"/>
      <c r="L40" s="215"/>
      <c r="M40" s="215"/>
      <c r="N40" s="216"/>
      <c r="O40" s="220"/>
      <c r="P40" s="223"/>
      <c r="Q40" s="226"/>
      <c r="R40" s="220"/>
      <c r="S40" s="223"/>
      <c r="T40" s="226"/>
      <c r="U40" s="265"/>
      <c r="V40" s="245"/>
      <c r="W40" s="101"/>
      <c r="X40" s="245"/>
      <c r="Y40" s="96"/>
      <c r="Z40" s="96"/>
      <c r="AA40" s="96"/>
      <c r="AB40" s="97"/>
      <c r="AC40" s="97"/>
      <c r="AD40" s="97"/>
      <c r="AE40" s="96"/>
      <c r="AF40" s="97"/>
      <c r="AG40" s="269"/>
      <c r="AH40" s="250"/>
    </row>
    <row r="41" spans="1:34" s="31" customFormat="1" ht="33" customHeight="1" x14ac:dyDescent="0.2">
      <c r="A41" s="208"/>
      <c r="B41" s="210"/>
      <c r="C41" s="90"/>
      <c r="D41" s="48" t="s">
        <v>144</v>
      </c>
      <c r="E41" s="90"/>
      <c r="F41" s="48" t="s">
        <v>145</v>
      </c>
      <c r="G41" s="218"/>
      <c r="H41" s="218"/>
      <c r="I41" s="218"/>
      <c r="J41" s="218"/>
      <c r="K41" s="218"/>
      <c r="L41" s="218"/>
      <c r="M41" s="218"/>
      <c r="N41" s="219"/>
      <c r="O41" s="221"/>
      <c r="P41" s="224"/>
      <c r="Q41" s="227"/>
      <c r="R41" s="221"/>
      <c r="S41" s="224"/>
      <c r="T41" s="227"/>
      <c r="U41" s="266"/>
      <c r="V41" s="246"/>
      <c r="W41" s="102" t="e">
        <f>U39-TIME(8,0,0)</f>
        <v>#VALUE!</v>
      </c>
      <c r="X41" s="246"/>
      <c r="Y41" s="107" t="str">
        <f>IF(TIME(R39,T39,59)&lt;TIME(8,0,0),"終了時間が8時未満","終了時間が8時以降")</f>
        <v>終了時間が8時未満</v>
      </c>
      <c r="Z41" s="109">
        <f>IF(Y41="終了時間が8時以降",IF(TIME(8,0,1)-TIME(O39,Q39,0)&lt;TIME(0,14,59),0,TIME(8,0,1)-TIME(O39,Q39,0)),0)</f>
        <v>0</v>
      </c>
      <c r="AA41" s="109">
        <f>IF(Y41="終了時間が8時未満",IF(TIME(R39,T39,1)-TIME(O39,Q39,0)&lt;TIME(0,14,59),0,TIME(R39,T39,1)-TIME(O39,Q39,0)),0)</f>
        <v>0</v>
      </c>
      <c r="AB41" s="108">
        <f>IF(O39="",0,ROUND((Z41+AA41)/TIME(0,30,0),0))</f>
        <v>0</v>
      </c>
      <c r="AC41" s="108" t="str">
        <f>IF(TIME(O39,Q39,59)&lt;TIME(18,0,0),"開始時間が18時未満","開始時間が18時以降")</f>
        <v>開始時間が18時未満</v>
      </c>
      <c r="AD41" s="107">
        <f>IF(AC41="開始時間が18時未満",IF(TIME(R39,T39,1)-TIME(18,0,0)&lt;TIME(0,14,59),0,TIME(R39,T39,1)-TIME(18,0,0)),0)</f>
        <v>0</v>
      </c>
      <c r="AE41" s="107">
        <f>IF(AC41="開始時間が18時以降",IF(TIME(R39,T39,1)-TIME(O39,Q39,0)&lt;TIME(0,14,59),0,TIME(R39,T39,1)-TIME(O39,Q39,0)),0)</f>
        <v>0</v>
      </c>
      <c r="AF41" s="108">
        <f>IF(O39="",0,ROUND((AD41+AE41)/TIME(0,30,0),0))</f>
        <v>0</v>
      </c>
      <c r="AG41" s="269"/>
      <c r="AH41" s="250"/>
    </row>
    <row r="42" spans="1:34" s="31" customFormat="1" ht="33" customHeight="1" x14ac:dyDescent="0.2">
      <c r="A42" s="251"/>
      <c r="B42" s="252"/>
      <c r="C42" s="47"/>
      <c r="D42" s="48" t="s">
        <v>158</v>
      </c>
      <c r="E42" s="47"/>
      <c r="F42" s="48" t="s">
        <v>140</v>
      </c>
      <c r="G42" s="253"/>
      <c r="H42" s="253"/>
      <c r="I42" s="253"/>
      <c r="J42" s="253"/>
      <c r="K42" s="253"/>
      <c r="L42" s="253"/>
      <c r="M42" s="253"/>
      <c r="N42" s="254"/>
      <c r="O42" s="255"/>
      <c r="P42" s="256" t="s">
        <v>141</v>
      </c>
      <c r="Q42" s="263"/>
      <c r="R42" s="255"/>
      <c r="S42" s="256" t="s">
        <v>141</v>
      </c>
      <c r="T42" s="263"/>
      <c r="U42" s="267" t="str">
        <f t="shared" ref="U42" si="28">IF(T42="","",TIME(R42,T42,1)-TIME(O42,Q42,0))</f>
        <v/>
      </c>
      <c r="V42" s="268" t="str">
        <f t="shared" ref="V42" si="29">IF(AND(TIME(0,14,59)&lt;U42,U42&lt;TIME(0,45,0)),"0.5H",IF(AND(TIME(0,44,59)&lt;U42,U42&lt;TIME(1,15,0)),"1.0H",IF(AND(TIME(1,14,59)&lt;U42,U42&lt;TIME(1,45,0)),"1.5H",IF(AND(TIME(1,44,59)&lt;U42,U42&lt;TIME(2,15,0)),"2.0H",IF(AND(TIME(2,14,59)&lt;U42,U42&lt;TIME(2,45,0)),"2.5H",IF(AND(TIME(2,44,59)&lt;U42,U42&lt;TIME(3,15,0)),"3.0H",IF(AND(TIME(3,14,59)&lt;U42,U42&lt;TIME(3,45,0)),"3.5H",IF(AND(TIME(3,44,59)&lt;U42,U42&lt;TIME(4,15,0)),"4.0H",IF(AND(TIME(4,14,59)&lt;U42,U42&lt;TIME(4,45,0)),"4.5H",IF(AND(TIME(4,44,59)&lt;U42,U42&lt;TIME(5,15,0)),"5.0H",IF(AND(TIME(5,14,59)&lt;U42,U42&lt;TIME(5,45,0)),"5.5H",IF(AND(TIME(5,44,59)&lt;U42,U42&lt;TIME(6,15,0)),"6.0H",IF(AND(TIME(6,14,59)&lt;U42,U42&lt;TIME(6,45,0)),"6.5H",IF(AND(TIME(6,44,59)&lt;U42,U42&lt;TIME(7,15,0)),"7.0H",IF(AND(TIME(7,14,59)&lt;U42,U42&lt;TIME(7,45,0)),"7.5H",IF(AND(TIME(7,44,59)&lt;U42,U42&lt;TIME(23,59,59)),"8.0H",""))))))))))))))))</f>
        <v/>
      </c>
      <c r="W42" s="101"/>
      <c r="X42" s="268" t="str">
        <f>IFERROR(IF(MINUTE(W44)&lt;15,HOUR(W44)*2,IF(AND(14&lt;MINUTE(W44),MINUTE(W44)&lt;45),HOUR(W44)*2+1,HOUR(W44)*2+2)),"")</f>
        <v/>
      </c>
      <c r="Y42" s="96"/>
      <c r="Z42" s="96"/>
      <c r="AA42" s="96"/>
      <c r="AB42" s="97"/>
      <c r="AC42" s="97"/>
      <c r="AD42" s="97"/>
      <c r="AE42" s="96"/>
      <c r="AF42" s="97"/>
      <c r="AG42" s="269" t="str">
        <f t="shared" ref="AG42" si="30">IF(AB44+AF44=0,"",AB44+AF44)</f>
        <v/>
      </c>
      <c r="AH42" s="250"/>
    </row>
    <row r="43" spans="1:34" s="31" customFormat="1" ht="33" customHeight="1" x14ac:dyDescent="0.2">
      <c r="A43" s="207"/>
      <c r="B43" s="209"/>
      <c r="C43" s="47"/>
      <c r="D43" s="48" t="s">
        <v>139</v>
      </c>
      <c r="E43" s="47"/>
      <c r="F43" s="48" t="s">
        <v>142</v>
      </c>
      <c r="G43" s="215"/>
      <c r="H43" s="215"/>
      <c r="I43" s="215"/>
      <c r="J43" s="215"/>
      <c r="K43" s="215"/>
      <c r="L43" s="215"/>
      <c r="M43" s="215"/>
      <c r="N43" s="216"/>
      <c r="O43" s="220"/>
      <c r="P43" s="223"/>
      <c r="Q43" s="226"/>
      <c r="R43" s="220"/>
      <c r="S43" s="223"/>
      <c r="T43" s="226"/>
      <c r="U43" s="265"/>
      <c r="V43" s="245"/>
      <c r="W43" s="101"/>
      <c r="X43" s="245"/>
      <c r="Y43" s="96"/>
      <c r="Z43" s="96"/>
      <c r="AA43" s="96"/>
      <c r="AB43" s="97"/>
      <c r="AC43" s="97"/>
      <c r="AD43" s="97"/>
      <c r="AE43" s="96"/>
      <c r="AF43" s="97"/>
      <c r="AG43" s="269"/>
      <c r="AH43" s="250"/>
    </row>
    <row r="44" spans="1:34" s="31" customFormat="1" ht="33" customHeight="1" x14ac:dyDescent="0.2">
      <c r="A44" s="208"/>
      <c r="B44" s="210"/>
      <c r="C44" s="90"/>
      <c r="D44" s="48" t="s">
        <v>144</v>
      </c>
      <c r="E44" s="90"/>
      <c r="F44" s="48" t="s">
        <v>145</v>
      </c>
      <c r="G44" s="218"/>
      <c r="H44" s="218"/>
      <c r="I44" s="218"/>
      <c r="J44" s="218"/>
      <c r="K44" s="218"/>
      <c r="L44" s="218"/>
      <c r="M44" s="218"/>
      <c r="N44" s="219"/>
      <c r="O44" s="221"/>
      <c r="P44" s="224"/>
      <c r="Q44" s="227"/>
      <c r="R44" s="221"/>
      <c r="S44" s="224"/>
      <c r="T44" s="227"/>
      <c r="U44" s="266"/>
      <c r="V44" s="246"/>
      <c r="W44" s="102" t="e">
        <f>U42-TIME(8,0,0)</f>
        <v>#VALUE!</v>
      </c>
      <c r="X44" s="246"/>
      <c r="Y44" s="107" t="str">
        <f>IF(TIME(R42,T42,59)&lt;TIME(8,0,0),"終了時間が8時未満","終了時間が8時以降")</f>
        <v>終了時間が8時未満</v>
      </c>
      <c r="Z44" s="109">
        <f>IF(Y44="終了時間が8時以降",IF(TIME(8,0,1)-TIME(O42,Q42,0)&lt;TIME(0,14,59),0,TIME(8,0,1)-TIME(O42,Q42,0)),0)</f>
        <v>0</v>
      </c>
      <c r="AA44" s="109">
        <f>IF(Y44="終了時間が8時未満",IF(TIME(R42,T42,1)-TIME(O42,Q42,0)&lt;TIME(0,14,59),0,TIME(R42,T42,1)-TIME(O42,Q42,0)),0)</f>
        <v>0</v>
      </c>
      <c r="AB44" s="108">
        <f>IF(O42="",0,ROUND((Z44+AA44)/TIME(0,30,0),0))</f>
        <v>0</v>
      </c>
      <c r="AC44" s="108" t="str">
        <f>IF(TIME(O42,Q42,59)&lt;TIME(18,0,0),"開始時間が18時未満","開始時間が18時以降")</f>
        <v>開始時間が18時未満</v>
      </c>
      <c r="AD44" s="107">
        <f>IF(AC44="開始時間が18時未満",IF(TIME(R42,T42,1)-TIME(18,0,0)&lt;TIME(0,14,59),0,TIME(R42,T42,1)-TIME(18,0,0)),0)</f>
        <v>0</v>
      </c>
      <c r="AE44" s="107">
        <f>IF(AC44="開始時間が18時以降",IF(TIME(R42,T42,1)-TIME(O42,Q42,0)&lt;TIME(0,14,59),0,TIME(R42,T42,1)-TIME(O42,Q42,0)),0)</f>
        <v>0</v>
      </c>
      <c r="AF44" s="108">
        <f>IF(O42="",0,ROUND((AD44+AE44)/TIME(0,30,0),0))</f>
        <v>0</v>
      </c>
      <c r="AG44" s="269"/>
      <c r="AH44" s="250"/>
    </row>
    <row r="45" spans="1:34" s="31" customFormat="1" ht="33" customHeight="1" x14ac:dyDescent="0.2">
      <c r="A45" s="251"/>
      <c r="B45" s="252"/>
      <c r="C45" s="47"/>
      <c r="D45" s="48" t="s">
        <v>158</v>
      </c>
      <c r="E45" s="47"/>
      <c r="F45" s="48" t="s">
        <v>140</v>
      </c>
      <c r="G45" s="253"/>
      <c r="H45" s="253"/>
      <c r="I45" s="253"/>
      <c r="J45" s="253"/>
      <c r="K45" s="253"/>
      <c r="L45" s="253"/>
      <c r="M45" s="253"/>
      <c r="N45" s="254"/>
      <c r="O45" s="255"/>
      <c r="P45" s="256" t="s">
        <v>141</v>
      </c>
      <c r="Q45" s="263"/>
      <c r="R45" s="255"/>
      <c r="S45" s="256" t="s">
        <v>141</v>
      </c>
      <c r="T45" s="263"/>
      <c r="U45" s="267" t="str">
        <f t="shared" ref="U45" si="31">IF(T45="","",TIME(R45,T45,1)-TIME(O45,Q45,0))</f>
        <v/>
      </c>
      <c r="V45" s="268" t="str">
        <f t="shared" ref="V45" si="32">IF(AND(TIME(0,14,59)&lt;U45,U45&lt;TIME(0,45,0)),"0.5H",IF(AND(TIME(0,44,59)&lt;U45,U45&lt;TIME(1,15,0)),"1.0H",IF(AND(TIME(1,14,59)&lt;U45,U45&lt;TIME(1,45,0)),"1.5H",IF(AND(TIME(1,44,59)&lt;U45,U45&lt;TIME(2,15,0)),"2.0H",IF(AND(TIME(2,14,59)&lt;U45,U45&lt;TIME(2,45,0)),"2.5H",IF(AND(TIME(2,44,59)&lt;U45,U45&lt;TIME(3,15,0)),"3.0H",IF(AND(TIME(3,14,59)&lt;U45,U45&lt;TIME(3,45,0)),"3.5H",IF(AND(TIME(3,44,59)&lt;U45,U45&lt;TIME(4,15,0)),"4.0H",IF(AND(TIME(4,14,59)&lt;U45,U45&lt;TIME(4,45,0)),"4.5H",IF(AND(TIME(4,44,59)&lt;U45,U45&lt;TIME(5,15,0)),"5.0H",IF(AND(TIME(5,14,59)&lt;U45,U45&lt;TIME(5,45,0)),"5.5H",IF(AND(TIME(5,44,59)&lt;U45,U45&lt;TIME(6,15,0)),"6.0H",IF(AND(TIME(6,14,59)&lt;U45,U45&lt;TIME(6,45,0)),"6.5H",IF(AND(TIME(6,44,59)&lt;U45,U45&lt;TIME(7,15,0)),"7.0H",IF(AND(TIME(7,14,59)&lt;U45,U45&lt;TIME(7,45,0)),"7.5H",IF(AND(TIME(7,44,59)&lt;U45,U45&lt;TIME(23,59,59)),"8.0H",""))))))))))))))))</f>
        <v/>
      </c>
      <c r="W45" s="101"/>
      <c r="X45" s="268" t="str">
        <f>IFERROR(IF(MINUTE(W47)&lt;15,HOUR(W47)*2,IF(AND(14&lt;MINUTE(W47),MINUTE(W47)&lt;45),HOUR(W47)*2+1,HOUR(W47)*2+2)),"")</f>
        <v/>
      </c>
      <c r="Y45" s="96"/>
      <c r="Z45" s="96"/>
      <c r="AA45" s="96"/>
      <c r="AB45" s="97"/>
      <c r="AC45" s="97"/>
      <c r="AD45" s="97"/>
      <c r="AE45" s="96"/>
      <c r="AF45" s="97"/>
      <c r="AG45" s="269" t="str">
        <f t="shared" ref="AG45" si="33">IF(AB47+AF47=0,"",AB47+AF47)</f>
        <v/>
      </c>
      <c r="AH45" s="250"/>
    </row>
    <row r="46" spans="1:34" s="31" customFormat="1" ht="33" customHeight="1" x14ac:dyDescent="0.2">
      <c r="A46" s="207"/>
      <c r="B46" s="209"/>
      <c r="C46" s="47"/>
      <c r="D46" s="48" t="s">
        <v>139</v>
      </c>
      <c r="E46" s="47"/>
      <c r="F46" s="48" t="s">
        <v>142</v>
      </c>
      <c r="G46" s="215"/>
      <c r="H46" s="215"/>
      <c r="I46" s="215"/>
      <c r="J46" s="215"/>
      <c r="K46" s="215"/>
      <c r="L46" s="215"/>
      <c r="M46" s="215"/>
      <c r="N46" s="216"/>
      <c r="O46" s="220"/>
      <c r="P46" s="223"/>
      <c r="Q46" s="226"/>
      <c r="R46" s="220"/>
      <c r="S46" s="223"/>
      <c r="T46" s="226"/>
      <c r="U46" s="265"/>
      <c r="V46" s="245"/>
      <c r="W46" s="101"/>
      <c r="X46" s="245"/>
      <c r="Y46" s="96"/>
      <c r="Z46" s="96"/>
      <c r="AA46" s="96"/>
      <c r="AB46" s="97"/>
      <c r="AC46" s="97"/>
      <c r="AD46" s="97"/>
      <c r="AE46" s="96"/>
      <c r="AF46" s="97"/>
      <c r="AG46" s="269"/>
      <c r="AH46" s="250"/>
    </row>
    <row r="47" spans="1:34" s="31" customFormat="1" ht="33" customHeight="1" x14ac:dyDescent="0.2">
      <c r="A47" s="208"/>
      <c r="B47" s="210"/>
      <c r="C47" s="90"/>
      <c r="D47" s="48" t="s">
        <v>144</v>
      </c>
      <c r="E47" s="90"/>
      <c r="F47" s="48" t="s">
        <v>145</v>
      </c>
      <c r="G47" s="218"/>
      <c r="H47" s="218"/>
      <c r="I47" s="218"/>
      <c r="J47" s="218"/>
      <c r="K47" s="218"/>
      <c r="L47" s="218"/>
      <c r="M47" s="218"/>
      <c r="N47" s="219"/>
      <c r="O47" s="221"/>
      <c r="P47" s="224"/>
      <c r="Q47" s="227"/>
      <c r="R47" s="221"/>
      <c r="S47" s="224"/>
      <c r="T47" s="227"/>
      <c r="U47" s="266"/>
      <c r="V47" s="246"/>
      <c r="W47" s="102" t="e">
        <f>U45-TIME(8,0,0)</f>
        <v>#VALUE!</v>
      </c>
      <c r="X47" s="246"/>
      <c r="Y47" s="107" t="str">
        <f>IF(TIME(R45,T45,59)&lt;TIME(8,0,0),"終了時間が8時未満","終了時間が8時以降")</f>
        <v>終了時間が8時未満</v>
      </c>
      <c r="Z47" s="109">
        <f>IF(Y47="終了時間が8時以降",IF(TIME(8,0,1)-TIME(O45,Q45,0)&lt;TIME(0,14,59),0,TIME(8,0,1)-TIME(O45,Q45,0)),0)</f>
        <v>0</v>
      </c>
      <c r="AA47" s="109">
        <f>IF(Y47="終了時間が8時未満",IF(TIME(R45,T45,1)-TIME(O45,Q45,0)&lt;TIME(0,14,59),0,TIME(R45,T45,1)-TIME(O45,Q45,0)),0)</f>
        <v>0</v>
      </c>
      <c r="AB47" s="108">
        <f>IF(O45="",0,ROUND((Z47+AA47)/TIME(0,30,0),0))</f>
        <v>0</v>
      </c>
      <c r="AC47" s="108" t="str">
        <f>IF(TIME(O45,Q45,59)&lt;TIME(18,0,0),"開始時間が18時未満","開始時間が18時以降")</f>
        <v>開始時間が18時未満</v>
      </c>
      <c r="AD47" s="107">
        <f>IF(AC47="開始時間が18時未満",IF(TIME(R45,T45,1)-TIME(18,0,0)&lt;TIME(0,14,59),0,TIME(R45,T45,1)-TIME(18,0,0)),0)</f>
        <v>0</v>
      </c>
      <c r="AE47" s="107">
        <f>IF(AC47="開始時間が18時以降",IF(TIME(R45,T45,1)-TIME(O45,Q45,0)&lt;TIME(0,14,59),0,TIME(R45,T45,1)-TIME(O45,Q45,0)),0)</f>
        <v>0</v>
      </c>
      <c r="AF47" s="108">
        <f>IF(O45="",0,ROUND((AD47+AE47)/TIME(0,30,0),0))</f>
        <v>0</v>
      </c>
      <c r="AG47" s="269"/>
      <c r="AH47" s="250"/>
    </row>
    <row r="48" spans="1:34" s="31" customFormat="1" ht="33" customHeight="1" x14ac:dyDescent="0.2">
      <c r="A48" s="251"/>
      <c r="B48" s="252"/>
      <c r="C48" s="47"/>
      <c r="D48" s="48" t="s">
        <v>158</v>
      </c>
      <c r="E48" s="47"/>
      <c r="F48" s="48" t="s">
        <v>140</v>
      </c>
      <c r="G48" s="253"/>
      <c r="H48" s="253"/>
      <c r="I48" s="253"/>
      <c r="J48" s="253"/>
      <c r="K48" s="253"/>
      <c r="L48" s="253"/>
      <c r="M48" s="253"/>
      <c r="N48" s="254"/>
      <c r="O48" s="255"/>
      <c r="P48" s="256" t="s">
        <v>141</v>
      </c>
      <c r="Q48" s="263"/>
      <c r="R48" s="255"/>
      <c r="S48" s="256" t="s">
        <v>141</v>
      </c>
      <c r="T48" s="263"/>
      <c r="U48" s="267" t="str">
        <f t="shared" ref="U48" si="34">IF(T48="","",TIME(R48,T48,1)-TIME(O48,Q48,0))</f>
        <v/>
      </c>
      <c r="V48" s="268" t="str">
        <f t="shared" ref="V48" si="35">IF(AND(TIME(0,14,59)&lt;U48,U48&lt;TIME(0,45,0)),"0.5H",IF(AND(TIME(0,44,59)&lt;U48,U48&lt;TIME(1,15,0)),"1.0H",IF(AND(TIME(1,14,59)&lt;U48,U48&lt;TIME(1,45,0)),"1.5H",IF(AND(TIME(1,44,59)&lt;U48,U48&lt;TIME(2,15,0)),"2.0H",IF(AND(TIME(2,14,59)&lt;U48,U48&lt;TIME(2,45,0)),"2.5H",IF(AND(TIME(2,44,59)&lt;U48,U48&lt;TIME(3,15,0)),"3.0H",IF(AND(TIME(3,14,59)&lt;U48,U48&lt;TIME(3,45,0)),"3.5H",IF(AND(TIME(3,44,59)&lt;U48,U48&lt;TIME(4,15,0)),"4.0H",IF(AND(TIME(4,14,59)&lt;U48,U48&lt;TIME(4,45,0)),"4.5H",IF(AND(TIME(4,44,59)&lt;U48,U48&lt;TIME(5,15,0)),"5.0H",IF(AND(TIME(5,14,59)&lt;U48,U48&lt;TIME(5,45,0)),"5.5H",IF(AND(TIME(5,44,59)&lt;U48,U48&lt;TIME(6,15,0)),"6.0H",IF(AND(TIME(6,14,59)&lt;U48,U48&lt;TIME(6,45,0)),"6.5H",IF(AND(TIME(6,44,59)&lt;U48,U48&lt;TIME(7,15,0)),"7.0H",IF(AND(TIME(7,14,59)&lt;U48,U48&lt;TIME(7,45,0)),"7.5H",IF(AND(TIME(7,44,59)&lt;U48,U48&lt;TIME(23,59,59)),"8.0H",""))))))))))))))))</f>
        <v/>
      </c>
      <c r="W48" s="101"/>
      <c r="X48" s="268" t="str">
        <f>IFERROR(IF(MINUTE(W50)&lt;15,HOUR(W50)*2,IF(AND(14&lt;MINUTE(W50),MINUTE(W50)&lt;45),HOUR(W50)*2+1,HOUR(W50)*2+2)),"")</f>
        <v/>
      </c>
      <c r="Y48" s="96"/>
      <c r="Z48" s="96"/>
      <c r="AA48" s="96"/>
      <c r="AB48" s="97"/>
      <c r="AC48" s="97"/>
      <c r="AD48" s="97"/>
      <c r="AE48" s="96"/>
      <c r="AF48" s="97"/>
      <c r="AG48" s="269" t="str">
        <f t="shared" ref="AG48" si="36">IF(AB50+AF50=0,"",AB50+AF50)</f>
        <v/>
      </c>
      <c r="AH48" s="250"/>
    </row>
    <row r="49" spans="1:34" s="31" customFormat="1" ht="33" customHeight="1" x14ac:dyDescent="0.2">
      <c r="A49" s="207"/>
      <c r="B49" s="209"/>
      <c r="C49" s="47"/>
      <c r="D49" s="48" t="s">
        <v>139</v>
      </c>
      <c r="E49" s="47"/>
      <c r="F49" s="48" t="s">
        <v>142</v>
      </c>
      <c r="G49" s="215"/>
      <c r="H49" s="215"/>
      <c r="I49" s="215"/>
      <c r="J49" s="215"/>
      <c r="K49" s="215"/>
      <c r="L49" s="215"/>
      <c r="M49" s="215"/>
      <c r="N49" s="216"/>
      <c r="O49" s="220"/>
      <c r="P49" s="223"/>
      <c r="Q49" s="226"/>
      <c r="R49" s="220"/>
      <c r="S49" s="223"/>
      <c r="T49" s="226"/>
      <c r="U49" s="265"/>
      <c r="V49" s="245"/>
      <c r="W49" s="101"/>
      <c r="X49" s="245"/>
      <c r="Y49" s="96"/>
      <c r="Z49" s="96"/>
      <c r="AA49" s="96"/>
      <c r="AB49" s="97"/>
      <c r="AC49" s="97"/>
      <c r="AD49" s="97"/>
      <c r="AE49" s="96"/>
      <c r="AF49" s="97"/>
      <c r="AG49" s="269"/>
      <c r="AH49" s="250"/>
    </row>
    <row r="50" spans="1:34" s="31" customFormat="1" ht="33" customHeight="1" x14ac:dyDescent="0.2">
      <c r="A50" s="208"/>
      <c r="B50" s="210"/>
      <c r="C50" s="90"/>
      <c r="D50" s="48" t="s">
        <v>144</v>
      </c>
      <c r="E50" s="90"/>
      <c r="F50" s="48" t="s">
        <v>145</v>
      </c>
      <c r="G50" s="218"/>
      <c r="H50" s="218"/>
      <c r="I50" s="218"/>
      <c r="J50" s="218"/>
      <c r="K50" s="218"/>
      <c r="L50" s="218"/>
      <c r="M50" s="218"/>
      <c r="N50" s="219"/>
      <c r="O50" s="221"/>
      <c r="P50" s="224"/>
      <c r="Q50" s="227"/>
      <c r="R50" s="221"/>
      <c r="S50" s="224"/>
      <c r="T50" s="227"/>
      <c r="U50" s="266"/>
      <c r="V50" s="246"/>
      <c r="W50" s="102" t="e">
        <f>U48-TIME(8,0,0)</f>
        <v>#VALUE!</v>
      </c>
      <c r="X50" s="246"/>
      <c r="Y50" s="107" t="str">
        <f>IF(TIME(R48,T48,59)&lt;TIME(8,0,0),"終了時間が8時未満","終了時間が8時以降")</f>
        <v>終了時間が8時未満</v>
      </c>
      <c r="Z50" s="109">
        <f>IF(Y50="終了時間が8時以降",IF(TIME(8,0,1)-TIME(O48,Q48,0)&lt;TIME(0,14,59),0,TIME(8,0,1)-TIME(O48,Q48,0)),0)</f>
        <v>0</v>
      </c>
      <c r="AA50" s="109">
        <f>IF(Y50="終了時間が8時未満",IF(TIME(R48,T48,1)-TIME(O48,Q48,0)&lt;TIME(0,14,59),0,TIME(R48,T48,1)-TIME(O48,Q48,0)),0)</f>
        <v>0</v>
      </c>
      <c r="AB50" s="108">
        <f>IF(O48="",0,ROUND((Z50+AA50)/TIME(0,30,0),0))</f>
        <v>0</v>
      </c>
      <c r="AC50" s="108" t="str">
        <f>IF(TIME(O48,Q48,59)&lt;TIME(18,0,0),"開始時間が18時未満","開始時間が18時以降")</f>
        <v>開始時間が18時未満</v>
      </c>
      <c r="AD50" s="107">
        <f>IF(AC50="開始時間が18時未満",IF(TIME(R48,T48,1)-TIME(18,0,0)&lt;TIME(0,14,59),0,TIME(R48,T48,1)-TIME(18,0,0)),0)</f>
        <v>0</v>
      </c>
      <c r="AE50" s="107">
        <f>IF(AC50="開始時間が18時以降",IF(TIME(R48,T48,1)-TIME(O48,Q48,0)&lt;TIME(0,14,59),0,TIME(R48,T48,1)-TIME(O48,Q48,0)),0)</f>
        <v>0</v>
      </c>
      <c r="AF50" s="108">
        <f>IF(O48="",0,ROUND((AD50+AE50)/TIME(0,30,0),0))</f>
        <v>0</v>
      </c>
      <c r="AG50" s="269"/>
      <c r="AH50" s="250"/>
    </row>
    <row r="51" spans="1:34" s="31" customFormat="1" ht="33" customHeight="1" x14ac:dyDescent="0.2">
      <c r="A51" s="251"/>
      <c r="B51" s="252"/>
      <c r="C51" s="47"/>
      <c r="D51" s="48" t="s">
        <v>158</v>
      </c>
      <c r="E51" s="47"/>
      <c r="F51" s="48" t="s">
        <v>140</v>
      </c>
      <c r="G51" s="253"/>
      <c r="H51" s="253"/>
      <c r="I51" s="253"/>
      <c r="J51" s="253"/>
      <c r="K51" s="253"/>
      <c r="L51" s="253"/>
      <c r="M51" s="253"/>
      <c r="N51" s="254"/>
      <c r="O51" s="255"/>
      <c r="P51" s="256" t="s">
        <v>141</v>
      </c>
      <c r="Q51" s="263"/>
      <c r="R51" s="255"/>
      <c r="S51" s="256" t="s">
        <v>141</v>
      </c>
      <c r="T51" s="263"/>
      <c r="U51" s="267" t="str">
        <f t="shared" ref="U51" si="37">IF(T51="","",TIME(R51,T51,1)-TIME(O51,Q51,0))</f>
        <v/>
      </c>
      <c r="V51" s="268" t="str">
        <f t="shared" ref="V51" si="38">IF(AND(TIME(0,14,59)&lt;U51,U51&lt;TIME(0,45,0)),"0.5H",IF(AND(TIME(0,44,59)&lt;U51,U51&lt;TIME(1,15,0)),"1.0H",IF(AND(TIME(1,14,59)&lt;U51,U51&lt;TIME(1,45,0)),"1.5H",IF(AND(TIME(1,44,59)&lt;U51,U51&lt;TIME(2,15,0)),"2.0H",IF(AND(TIME(2,14,59)&lt;U51,U51&lt;TIME(2,45,0)),"2.5H",IF(AND(TIME(2,44,59)&lt;U51,U51&lt;TIME(3,15,0)),"3.0H",IF(AND(TIME(3,14,59)&lt;U51,U51&lt;TIME(3,45,0)),"3.5H",IF(AND(TIME(3,44,59)&lt;U51,U51&lt;TIME(4,15,0)),"4.0H",IF(AND(TIME(4,14,59)&lt;U51,U51&lt;TIME(4,45,0)),"4.5H",IF(AND(TIME(4,44,59)&lt;U51,U51&lt;TIME(5,15,0)),"5.0H",IF(AND(TIME(5,14,59)&lt;U51,U51&lt;TIME(5,45,0)),"5.5H",IF(AND(TIME(5,44,59)&lt;U51,U51&lt;TIME(6,15,0)),"6.0H",IF(AND(TIME(6,14,59)&lt;U51,U51&lt;TIME(6,45,0)),"6.5H",IF(AND(TIME(6,44,59)&lt;U51,U51&lt;TIME(7,15,0)),"7.0H",IF(AND(TIME(7,14,59)&lt;U51,U51&lt;TIME(7,45,0)),"7.5H",IF(AND(TIME(7,44,59)&lt;U51,U51&lt;TIME(23,59,59)),"8.0H",""))))))))))))))))</f>
        <v/>
      </c>
      <c r="W51" s="101"/>
      <c r="X51" s="268" t="str">
        <f>IFERROR(IF(MINUTE(W53)&lt;15,HOUR(W53)*2,IF(AND(14&lt;MINUTE(W53),MINUTE(W53)&lt;45),HOUR(W53)*2+1,HOUR(W53)*2+2)),"")</f>
        <v/>
      </c>
      <c r="Y51" s="96"/>
      <c r="Z51" s="96"/>
      <c r="AA51" s="96"/>
      <c r="AB51" s="97"/>
      <c r="AC51" s="97"/>
      <c r="AD51" s="97"/>
      <c r="AE51" s="96"/>
      <c r="AF51" s="97"/>
      <c r="AG51" s="269" t="str">
        <f t="shared" ref="AG51" si="39">IF(AB53+AF53=0,"",AB53+AF53)</f>
        <v/>
      </c>
      <c r="AH51" s="250"/>
    </row>
    <row r="52" spans="1:34" s="31" customFormat="1" ht="33" customHeight="1" x14ac:dyDescent="0.2">
      <c r="A52" s="207"/>
      <c r="B52" s="209"/>
      <c r="C52" s="47"/>
      <c r="D52" s="48" t="s">
        <v>139</v>
      </c>
      <c r="E52" s="47"/>
      <c r="F52" s="48" t="s">
        <v>142</v>
      </c>
      <c r="G52" s="215"/>
      <c r="H52" s="215"/>
      <c r="I52" s="215"/>
      <c r="J52" s="215"/>
      <c r="K52" s="215"/>
      <c r="L52" s="215"/>
      <c r="M52" s="215"/>
      <c r="N52" s="216"/>
      <c r="O52" s="220"/>
      <c r="P52" s="223"/>
      <c r="Q52" s="226"/>
      <c r="R52" s="220"/>
      <c r="S52" s="223"/>
      <c r="T52" s="226"/>
      <c r="U52" s="265"/>
      <c r="V52" s="245"/>
      <c r="W52" s="101"/>
      <c r="X52" s="245"/>
      <c r="Y52" s="96"/>
      <c r="Z52" s="96"/>
      <c r="AA52" s="96"/>
      <c r="AB52" s="97"/>
      <c r="AC52" s="97"/>
      <c r="AD52" s="97"/>
      <c r="AE52" s="96"/>
      <c r="AF52" s="97"/>
      <c r="AG52" s="269"/>
      <c r="AH52" s="250"/>
    </row>
    <row r="53" spans="1:34" s="31" customFormat="1" ht="33" customHeight="1" x14ac:dyDescent="0.2">
      <c r="A53" s="208"/>
      <c r="B53" s="210"/>
      <c r="C53" s="90"/>
      <c r="D53" s="48" t="s">
        <v>144</v>
      </c>
      <c r="E53" s="90"/>
      <c r="F53" s="48" t="s">
        <v>145</v>
      </c>
      <c r="G53" s="218"/>
      <c r="H53" s="218"/>
      <c r="I53" s="218"/>
      <c r="J53" s="218"/>
      <c r="K53" s="218"/>
      <c r="L53" s="218"/>
      <c r="M53" s="218"/>
      <c r="N53" s="219"/>
      <c r="O53" s="221"/>
      <c r="P53" s="224"/>
      <c r="Q53" s="227"/>
      <c r="R53" s="221"/>
      <c r="S53" s="224"/>
      <c r="T53" s="227"/>
      <c r="U53" s="266"/>
      <c r="V53" s="246"/>
      <c r="W53" s="102" t="e">
        <f>U51-TIME(8,0,0)</f>
        <v>#VALUE!</v>
      </c>
      <c r="X53" s="246"/>
      <c r="Y53" s="107" t="str">
        <f>IF(TIME(R51,T51,59)&lt;TIME(8,0,0),"終了時間が8時未満","終了時間が8時以降")</f>
        <v>終了時間が8時未満</v>
      </c>
      <c r="Z53" s="109">
        <f>IF(Y53="終了時間が8時以降",IF(TIME(8,0,1)-TIME(O51,Q51,0)&lt;TIME(0,14,59),0,TIME(8,0,1)-TIME(O51,Q51,0)),0)</f>
        <v>0</v>
      </c>
      <c r="AA53" s="109">
        <f>IF(Y53="終了時間が8時未満",IF(TIME(R51,T51,1)-TIME(O51,Q51,0)&lt;TIME(0,14,59),0,TIME(R51,T51,1)-TIME(O51,Q51,0)),0)</f>
        <v>0</v>
      </c>
      <c r="AB53" s="108">
        <f>IF(O51="",0,ROUND((Z53+AA53)/TIME(0,30,0),0))</f>
        <v>0</v>
      </c>
      <c r="AC53" s="108" t="str">
        <f>IF(TIME(O51,Q51,59)&lt;TIME(18,0,0),"開始時間が18時未満","開始時間が18時以降")</f>
        <v>開始時間が18時未満</v>
      </c>
      <c r="AD53" s="107">
        <f>IF(AC53="開始時間が18時未満",IF(TIME(R51,T51,1)-TIME(18,0,0)&lt;TIME(0,14,59),0,TIME(R51,T51,1)-TIME(18,0,0)),0)</f>
        <v>0</v>
      </c>
      <c r="AE53" s="107">
        <f>IF(AC53="開始時間が18時以降",IF(TIME(R51,T51,1)-TIME(O51,Q51,0)&lt;TIME(0,14,59),0,TIME(R51,T51,1)-TIME(O51,Q51,0)),0)</f>
        <v>0</v>
      </c>
      <c r="AF53" s="108">
        <f>IF(O51="",0,ROUND((AD53+AE53)/TIME(0,30,0),0))</f>
        <v>0</v>
      </c>
      <c r="AG53" s="269"/>
      <c r="AH53" s="250"/>
    </row>
    <row r="54" spans="1:34" s="31" customFormat="1" ht="33" customHeight="1" x14ac:dyDescent="0.2">
      <c r="A54" s="251"/>
      <c r="B54" s="252"/>
      <c r="C54" s="47"/>
      <c r="D54" s="48" t="s">
        <v>158</v>
      </c>
      <c r="E54" s="47"/>
      <c r="F54" s="48" t="s">
        <v>140</v>
      </c>
      <c r="G54" s="253"/>
      <c r="H54" s="253"/>
      <c r="I54" s="253"/>
      <c r="J54" s="253"/>
      <c r="K54" s="253"/>
      <c r="L54" s="253"/>
      <c r="M54" s="253"/>
      <c r="N54" s="254"/>
      <c r="O54" s="255"/>
      <c r="P54" s="256" t="s">
        <v>141</v>
      </c>
      <c r="Q54" s="263"/>
      <c r="R54" s="255"/>
      <c r="S54" s="256" t="s">
        <v>141</v>
      </c>
      <c r="T54" s="263"/>
      <c r="U54" s="267" t="str">
        <f t="shared" ref="U54" si="40">IF(T54="","",TIME(R54,T54,1)-TIME(O54,Q54,0))</f>
        <v/>
      </c>
      <c r="V54" s="268" t="str">
        <f t="shared" ref="V54" si="41">IF(AND(TIME(0,14,59)&lt;U54,U54&lt;TIME(0,45,0)),"0.5H",IF(AND(TIME(0,44,59)&lt;U54,U54&lt;TIME(1,15,0)),"1.0H",IF(AND(TIME(1,14,59)&lt;U54,U54&lt;TIME(1,45,0)),"1.5H",IF(AND(TIME(1,44,59)&lt;U54,U54&lt;TIME(2,15,0)),"2.0H",IF(AND(TIME(2,14,59)&lt;U54,U54&lt;TIME(2,45,0)),"2.5H",IF(AND(TIME(2,44,59)&lt;U54,U54&lt;TIME(3,15,0)),"3.0H",IF(AND(TIME(3,14,59)&lt;U54,U54&lt;TIME(3,45,0)),"3.5H",IF(AND(TIME(3,44,59)&lt;U54,U54&lt;TIME(4,15,0)),"4.0H",IF(AND(TIME(4,14,59)&lt;U54,U54&lt;TIME(4,45,0)),"4.5H",IF(AND(TIME(4,44,59)&lt;U54,U54&lt;TIME(5,15,0)),"5.0H",IF(AND(TIME(5,14,59)&lt;U54,U54&lt;TIME(5,45,0)),"5.5H",IF(AND(TIME(5,44,59)&lt;U54,U54&lt;TIME(6,15,0)),"6.0H",IF(AND(TIME(6,14,59)&lt;U54,U54&lt;TIME(6,45,0)),"6.5H",IF(AND(TIME(6,44,59)&lt;U54,U54&lt;TIME(7,15,0)),"7.0H",IF(AND(TIME(7,14,59)&lt;U54,U54&lt;TIME(7,45,0)),"7.5H",IF(AND(TIME(7,44,59)&lt;U54,U54&lt;TIME(23,59,59)),"8.0H",""))))))))))))))))</f>
        <v/>
      </c>
      <c r="W54" s="101"/>
      <c r="X54" s="268" t="str">
        <f>IFERROR(IF(MINUTE(W56)&lt;15,HOUR(W56)*2,IF(AND(14&lt;MINUTE(W56),MINUTE(W56)&lt;45),HOUR(W56)*2+1,HOUR(W56)*2+2)),"")</f>
        <v/>
      </c>
      <c r="Y54" s="96"/>
      <c r="Z54" s="96"/>
      <c r="AA54" s="96"/>
      <c r="AB54" s="97"/>
      <c r="AC54" s="97"/>
      <c r="AD54" s="97"/>
      <c r="AE54" s="96"/>
      <c r="AF54" s="97"/>
      <c r="AG54" s="269" t="str">
        <f t="shared" ref="AG54" si="42">IF(AB56+AF56=0,"",AB56+AF56)</f>
        <v/>
      </c>
      <c r="AH54" s="250"/>
    </row>
    <row r="55" spans="1:34" s="31" customFormat="1" ht="33" customHeight="1" x14ac:dyDescent="0.2">
      <c r="A55" s="207"/>
      <c r="B55" s="209"/>
      <c r="C55" s="47"/>
      <c r="D55" s="48" t="s">
        <v>139</v>
      </c>
      <c r="E55" s="47"/>
      <c r="F55" s="48" t="s">
        <v>142</v>
      </c>
      <c r="G55" s="215"/>
      <c r="H55" s="215"/>
      <c r="I55" s="215"/>
      <c r="J55" s="215"/>
      <c r="K55" s="215"/>
      <c r="L55" s="215"/>
      <c r="M55" s="215"/>
      <c r="N55" s="216"/>
      <c r="O55" s="220"/>
      <c r="P55" s="223"/>
      <c r="Q55" s="226"/>
      <c r="R55" s="220"/>
      <c r="S55" s="223"/>
      <c r="T55" s="226"/>
      <c r="U55" s="265"/>
      <c r="V55" s="245"/>
      <c r="W55" s="101"/>
      <c r="X55" s="245"/>
      <c r="Y55" s="96"/>
      <c r="Z55" s="96"/>
      <c r="AA55" s="96"/>
      <c r="AB55" s="97"/>
      <c r="AC55" s="97"/>
      <c r="AD55" s="97"/>
      <c r="AE55" s="96"/>
      <c r="AF55" s="97"/>
      <c r="AG55" s="269"/>
      <c r="AH55" s="250"/>
    </row>
    <row r="56" spans="1:34" s="31" customFormat="1" ht="33" customHeight="1" x14ac:dyDescent="0.2">
      <c r="A56" s="208"/>
      <c r="B56" s="210"/>
      <c r="C56" s="90"/>
      <c r="D56" s="48" t="s">
        <v>144</v>
      </c>
      <c r="E56" s="90"/>
      <c r="F56" s="48" t="s">
        <v>145</v>
      </c>
      <c r="G56" s="218"/>
      <c r="H56" s="218"/>
      <c r="I56" s="218"/>
      <c r="J56" s="218"/>
      <c r="K56" s="218"/>
      <c r="L56" s="218"/>
      <c r="M56" s="218"/>
      <c r="N56" s="219"/>
      <c r="O56" s="221"/>
      <c r="P56" s="224"/>
      <c r="Q56" s="227"/>
      <c r="R56" s="221"/>
      <c r="S56" s="224"/>
      <c r="T56" s="227"/>
      <c r="U56" s="266"/>
      <c r="V56" s="246"/>
      <c r="W56" s="102" t="e">
        <f>U54-TIME(8,0,0)</f>
        <v>#VALUE!</v>
      </c>
      <c r="X56" s="246"/>
      <c r="Y56" s="107" t="str">
        <f>IF(TIME(R54,T54,59)&lt;TIME(8,0,0),"終了時間が8時未満","終了時間が8時以降")</f>
        <v>終了時間が8時未満</v>
      </c>
      <c r="Z56" s="109">
        <f>IF(Y56="終了時間が8時以降",IF(TIME(8,0,1)-TIME(O54,Q54,0)&lt;TIME(0,14,59),0,TIME(8,0,1)-TIME(O54,Q54,0)),0)</f>
        <v>0</v>
      </c>
      <c r="AA56" s="109">
        <f>IF(Y56="終了時間が8時未満",IF(TIME(R54,T54,1)-TIME(O54,Q54,0)&lt;TIME(0,14,59),0,TIME(R54,T54,1)-TIME(O54,Q54,0)),0)</f>
        <v>0</v>
      </c>
      <c r="AB56" s="108">
        <f>IF(O54="",0,ROUND((Z56+AA56)/TIME(0,30,0),0))</f>
        <v>0</v>
      </c>
      <c r="AC56" s="108" t="str">
        <f>IF(TIME(O54,Q54,59)&lt;TIME(18,0,0),"開始時間が18時未満","開始時間が18時以降")</f>
        <v>開始時間が18時未満</v>
      </c>
      <c r="AD56" s="107">
        <f>IF(AC56="開始時間が18時未満",IF(TIME(R54,T54,1)-TIME(18,0,0)&lt;TIME(0,14,59),0,TIME(R54,T54,1)-TIME(18,0,0)),0)</f>
        <v>0</v>
      </c>
      <c r="AE56" s="107">
        <f>IF(AC56="開始時間が18時以降",IF(TIME(R54,T54,1)-TIME(O54,Q54,0)&lt;TIME(0,14,59),0,TIME(R54,T54,1)-TIME(O54,Q54,0)),0)</f>
        <v>0</v>
      </c>
      <c r="AF56" s="108">
        <f>IF(O54="",0,ROUND((AD56+AE56)/TIME(0,30,0),0))</f>
        <v>0</v>
      </c>
      <c r="AG56" s="269"/>
      <c r="AH56" s="250"/>
    </row>
    <row r="57" spans="1:34" s="31" customFormat="1" ht="33" customHeight="1" x14ac:dyDescent="0.2">
      <c r="A57" s="251"/>
      <c r="B57" s="252"/>
      <c r="C57" s="47"/>
      <c r="D57" s="48" t="s">
        <v>158</v>
      </c>
      <c r="E57" s="47"/>
      <c r="F57" s="48" t="s">
        <v>140</v>
      </c>
      <c r="G57" s="253"/>
      <c r="H57" s="253"/>
      <c r="I57" s="253"/>
      <c r="J57" s="253"/>
      <c r="K57" s="253"/>
      <c r="L57" s="253"/>
      <c r="M57" s="253"/>
      <c r="N57" s="254"/>
      <c r="O57" s="255"/>
      <c r="P57" s="256" t="s">
        <v>141</v>
      </c>
      <c r="Q57" s="263"/>
      <c r="R57" s="255"/>
      <c r="S57" s="256" t="s">
        <v>141</v>
      </c>
      <c r="T57" s="263"/>
      <c r="U57" s="267" t="str">
        <f t="shared" ref="U57" si="43">IF(T57="","",TIME(R57,T57,1)-TIME(O57,Q57,0))</f>
        <v/>
      </c>
      <c r="V57" s="268" t="str">
        <f t="shared" ref="V57" si="44">IF(AND(TIME(0,14,59)&lt;U57,U57&lt;TIME(0,45,0)),"0.5H",IF(AND(TIME(0,44,59)&lt;U57,U57&lt;TIME(1,15,0)),"1.0H",IF(AND(TIME(1,14,59)&lt;U57,U57&lt;TIME(1,45,0)),"1.5H",IF(AND(TIME(1,44,59)&lt;U57,U57&lt;TIME(2,15,0)),"2.0H",IF(AND(TIME(2,14,59)&lt;U57,U57&lt;TIME(2,45,0)),"2.5H",IF(AND(TIME(2,44,59)&lt;U57,U57&lt;TIME(3,15,0)),"3.0H",IF(AND(TIME(3,14,59)&lt;U57,U57&lt;TIME(3,45,0)),"3.5H",IF(AND(TIME(3,44,59)&lt;U57,U57&lt;TIME(4,15,0)),"4.0H",IF(AND(TIME(4,14,59)&lt;U57,U57&lt;TIME(4,45,0)),"4.5H",IF(AND(TIME(4,44,59)&lt;U57,U57&lt;TIME(5,15,0)),"5.0H",IF(AND(TIME(5,14,59)&lt;U57,U57&lt;TIME(5,45,0)),"5.5H",IF(AND(TIME(5,44,59)&lt;U57,U57&lt;TIME(6,15,0)),"6.0H",IF(AND(TIME(6,14,59)&lt;U57,U57&lt;TIME(6,45,0)),"6.5H",IF(AND(TIME(6,44,59)&lt;U57,U57&lt;TIME(7,15,0)),"7.0H",IF(AND(TIME(7,14,59)&lt;U57,U57&lt;TIME(7,45,0)),"7.5H",IF(AND(TIME(7,44,59)&lt;U57,U57&lt;TIME(23,59,59)),"8.0H",""))))))))))))))))</f>
        <v/>
      </c>
      <c r="W57" s="101"/>
      <c r="X57" s="268" t="str">
        <f>IFERROR(IF(MINUTE(W59)&lt;15,HOUR(W59)*2,IF(AND(14&lt;MINUTE(W59),MINUTE(W59)&lt;45),HOUR(W59)*2+1,HOUR(W59)*2+2)),"")</f>
        <v/>
      </c>
      <c r="Y57" s="96"/>
      <c r="Z57" s="96"/>
      <c r="AA57" s="96"/>
      <c r="AB57" s="97"/>
      <c r="AC57" s="97"/>
      <c r="AD57" s="97"/>
      <c r="AE57" s="96"/>
      <c r="AF57" s="97"/>
      <c r="AG57" s="269" t="str">
        <f t="shared" ref="AG57" si="45">IF(AB59+AF59=0,"",AB59+AF59)</f>
        <v/>
      </c>
      <c r="AH57" s="250"/>
    </row>
    <row r="58" spans="1:34" s="31" customFormat="1" ht="33" customHeight="1" x14ac:dyDescent="0.2">
      <c r="A58" s="207"/>
      <c r="B58" s="209"/>
      <c r="C58" s="47"/>
      <c r="D58" s="48" t="s">
        <v>139</v>
      </c>
      <c r="E58" s="47"/>
      <c r="F58" s="48" t="s">
        <v>142</v>
      </c>
      <c r="G58" s="215"/>
      <c r="H58" s="215"/>
      <c r="I58" s="215"/>
      <c r="J58" s="215"/>
      <c r="K58" s="215"/>
      <c r="L58" s="215"/>
      <c r="M58" s="215"/>
      <c r="N58" s="216"/>
      <c r="O58" s="220"/>
      <c r="P58" s="223"/>
      <c r="Q58" s="226"/>
      <c r="R58" s="220"/>
      <c r="S58" s="223"/>
      <c r="T58" s="226"/>
      <c r="U58" s="265"/>
      <c r="V58" s="245"/>
      <c r="W58" s="101"/>
      <c r="X58" s="245"/>
      <c r="Y58" s="96"/>
      <c r="Z58" s="96"/>
      <c r="AA58" s="96"/>
      <c r="AB58" s="97"/>
      <c r="AC58" s="97"/>
      <c r="AD58" s="97"/>
      <c r="AE58" s="96"/>
      <c r="AF58" s="97"/>
      <c r="AG58" s="269"/>
      <c r="AH58" s="250"/>
    </row>
    <row r="59" spans="1:34" s="31" customFormat="1" ht="33" customHeight="1" x14ac:dyDescent="0.2">
      <c r="A59" s="208"/>
      <c r="B59" s="210"/>
      <c r="C59" s="90"/>
      <c r="D59" s="48" t="s">
        <v>144</v>
      </c>
      <c r="E59" s="90"/>
      <c r="F59" s="48" t="s">
        <v>145</v>
      </c>
      <c r="G59" s="218"/>
      <c r="H59" s="218"/>
      <c r="I59" s="218"/>
      <c r="J59" s="218"/>
      <c r="K59" s="218"/>
      <c r="L59" s="218"/>
      <c r="M59" s="218"/>
      <c r="N59" s="219"/>
      <c r="O59" s="221"/>
      <c r="P59" s="224"/>
      <c r="Q59" s="227"/>
      <c r="R59" s="221"/>
      <c r="S59" s="224"/>
      <c r="T59" s="227"/>
      <c r="U59" s="266"/>
      <c r="V59" s="246"/>
      <c r="W59" s="102" t="e">
        <f>U57-TIME(8,0,0)</f>
        <v>#VALUE!</v>
      </c>
      <c r="X59" s="246"/>
      <c r="Y59" s="107" t="str">
        <f>IF(TIME(R57,T57,59)&lt;TIME(8,0,0),"終了時間が8時未満","終了時間が8時以降")</f>
        <v>終了時間が8時未満</v>
      </c>
      <c r="Z59" s="109">
        <f>IF(Y59="終了時間が8時以降",IF(TIME(8,0,1)-TIME(O57,Q57,0)&lt;TIME(0,14,59),0,TIME(8,0,1)-TIME(O57,Q57,0)),0)</f>
        <v>0</v>
      </c>
      <c r="AA59" s="109">
        <f>IF(Y59="終了時間が8時未満",IF(TIME(R57,T57,1)-TIME(O57,Q57,0)&lt;TIME(0,14,59),0,TIME(R57,T57,1)-TIME(O57,Q57,0)),0)</f>
        <v>0</v>
      </c>
      <c r="AB59" s="108">
        <f>IF(O57="",0,ROUND((Z59+AA59)/TIME(0,30,0),0))</f>
        <v>0</v>
      </c>
      <c r="AC59" s="108" t="str">
        <f>IF(TIME(O57,Q57,59)&lt;TIME(18,0,0),"開始時間が18時未満","開始時間が18時以降")</f>
        <v>開始時間が18時未満</v>
      </c>
      <c r="AD59" s="107">
        <f>IF(AC59="開始時間が18時未満",IF(TIME(R57,T57,1)-TIME(18,0,0)&lt;TIME(0,14,59),0,TIME(R57,T57,1)-TIME(18,0,0)),0)</f>
        <v>0</v>
      </c>
      <c r="AE59" s="107">
        <f>IF(AC59="開始時間が18時以降",IF(TIME(R57,T57,1)-TIME(O57,Q57,0)&lt;TIME(0,14,59),0,TIME(R57,T57,1)-TIME(O57,Q57,0)),0)</f>
        <v>0</v>
      </c>
      <c r="AF59" s="108">
        <f>IF(O57="",0,ROUND((AD59+AE59)/TIME(0,30,0),0))</f>
        <v>0</v>
      </c>
      <c r="AG59" s="269"/>
      <c r="AH59" s="250"/>
    </row>
    <row r="60" spans="1:34" s="31" customFormat="1" ht="33" customHeight="1" x14ac:dyDescent="0.2">
      <c r="A60" s="251"/>
      <c r="B60" s="252"/>
      <c r="C60" s="47"/>
      <c r="D60" s="48" t="s">
        <v>158</v>
      </c>
      <c r="E60" s="47"/>
      <c r="F60" s="48" t="s">
        <v>140</v>
      </c>
      <c r="G60" s="253"/>
      <c r="H60" s="253"/>
      <c r="I60" s="253"/>
      <c r="J60" s="253"/>
      <c r="K60" s="253"/>
      <c r="L60" s="253"/>
      <c r="M60" s="253"/>
      <c r="N60" s="254"/>
      <c r="O60" s="255"/>
      <c r="P60" s="256" t="s">
        <v>141</v>
      </c>
      <c r="Q60" s="263"/>
      <c r="R60" s="255"/>
      <c r="S60" s="256" t="s">
        <v>141</v>
      </c>
      <c r="T60" s="263"/>
      <c r="U60" s="267" t="str">
        <f t="shared" ref="U60" si="46">IF(T60="","",TIME(R60,T60,1)-TIME(O60,Q60,0))</f>
        <v/>
      </c>
      <c r="V60" s="268" t="str">
        <f t="shared" ref="V60" si="47">IF(AND(TIME(0,14,59)&lt;U60,U60&lt;TIME(0,45,0)),"0.5H",IF(AND(TIME(0,44,59)&lt;U60,U60&lt;TIME(1,15,0)),"1.0H",IF(AND(TIME(1,14,59)&lt;U60,U60&lt;TIME(1,45,0)),"1.5H",IF(AND(TIME(1,44,59)&lt;U60,U60&lt;TIME(2,15,0)),"2.0H",IF(AND(TIME(2,14,59)&lt;U60,U60&lt;TIME(2,45,0)),"2.5H",IF(AND(TIME(2,44,59)&lt;U60,U60&lt;TIME(3,15,0)),"3.0H",IF(AND(TIME(3,14,59)&lt;U60,U60&lt;TIME(3,45,0)),"3.5H",IF(AND(TIME(3,44,59)&lt;U60,U60&lt;TIME(4,15,0)),"4.0H",IF(AND(TIME(4,14,59)&lt;U60,U60&lt;TIME(4,45,0)),"4.5H",IF(AND(TIME(4,44,59)&lt;U60,U60&lt;TIME(5,15,0)),"5.0H",IF(AND(TIME(5,14,59)&lt;U60,U60&lt;TIME(5,45,0)),"5.5H",IF(AND(TIME(5,44,59)&lt;U60,U60&lt;TIME(6,15,0)),"6.0H",IF(AND(TIME(6,14,59)&lt;U60,U60&lt;TIME(6,45,0)),"6.5H",IF(AND(TIME(6,44,59)&lt;U60,U60&lt;TIME(7,15,0)),"7.0H",IF(AND(TIME(7,14,59)&lt;U60,U60&lt;TIME(7,45,0)),"7.5H",IF(AND(TIME(7,44,59)&lt;U60,U60&lt;TIME(23,59,59)),"8.0H",""))))))))))))))))</f>
        <v/>
      </c>
      <c r="W60" s="101"/>
      <c r="X60" s="268" t="str">
        <f>IFERROR(IF(MINUTE(W62)&lt;15,HOUR(W62)*2,IF(AND(14&lt;MINUTE(W62),MINUTE(W62)&lt;45),HOUR(W62)*2+1,HOUR(W62)*2+2)),"")</f>
        <v/>
      </c>
      <c r="Y60" s="96"/>
      <c r="Z60" s="96"/>
      <c r="AA60" s="96"/>
      <c r="AB60" s="97"/>
      <c r="AC60" s="97"/>
      <c r="AD60" s="97"/>
      <c r="AE60" s="96"/>
      <c r="AF60" s="97"/>
      <c r="AG60" s="269" t="str">
        <f>IF(AB62+AF62=0,"",AB62+AF62)</f>
        <v/>
      </c>
      <c r="AH60" s="250"/>
    </row>
    <row r="61" spans="1:34" s="31" customFormat="1" ht="33" customHeight="1" x14ac:dyDescent="0.2">
      <c r="A61" s="207"/>
      <c r="B61" s="209"/>
      <c r="C61" s="47"/>
      <c r="D61" s="48" t="s">
        <v>139</v>
      </c>
      <c r="E61" s="47"/>
      <c r="F61" s="48" t="s">
        <v>142</v>
      </c>
      <c r="G61" s="215"/>
      <c r="H61" s="215"/>
      <c r="I61" s="215"/>
      <c r="J61" s="215"/>
      <c r="K61" s="215"/>
      <c r="L61" s="215"/>
      <c r="M61" s="215"/>
      <c r="N61" s="216"/>
      <c r="O61" s="220"/>
      <c r="P61" s="223"/>
      <c r="Q61" s="226"/>
      <c r="R61" s="220"/>
      <c r="S61" s="223"/>
      <c r="T61" s="226"/>
      <c r="U61" s="265"/>
      <c r="V61" s="245"/>
      <c r="W61" s="101"/>
      <c r="X61" s="245"/>
      <c r="Y61" s="96"/>
      <c r="Z61" s="96"/>
      <c r="AA61" s="96"/>
      <c r="AB61" s="97"/>
      <c r="AC61" s="97"/>
      <c r="AD61" s="97"/>
      <c r="AE61" s="96"/>
      <c r="AF61" s="97"/>
      <c r="AG61" s="269"/>
      <c r="AH61" s="250"/>
    </row>
    <row r="62" spans="1:34" s="31" customFormat="1" ht="33" customHeight="1" x14ac:dyDescent="0.2">
      <c r="A62" s="208"/>
      <c r="B62" s="210"/>
      <c r="C62" s="90"/>
      <c r="D62" s="48" t="s">
        <v>144</v>
      </c>
      <c r="E62" s="90"/>
      <c r="F62" s="48" t="s">
        <v>145</v>
      </c>
      <c r="G62" s="218"/>
      <c r="H62" s="218"/>
      <c r="I62" s="218"/>
      <c r="J62" s="218"/>
      <c r="K62" s="218"/>
      <c r="L62" s="218"/>
      <c r="M62" s="218"/>
      <c r="N62" s="219"/>
      <c r="O62" s="221"/>
      <c r="P62" s="224"/>
      <c r="Q62" s="227"/>
      <c r="R62" s="221"/>
      <c r="S62" s="224"/>
      <c r="T62" s="227"/>
      <c r="U62" s="266"/>
      <c r="V62" s="246"/>
      <c r="W62" s="102" t="e">
        <f>U60-TIME(8,0,0)</f>
        <v>#VALUE!</v>
      </c>
      <c r="X62" s="246"/>
      <c r="Y62" s="107" t="str">
        <f>IF(TIME(R60,T60,59)&lt;TIME(8,0,0),"終了時間が8時未満","終了時間が8時以降")</f>
        <v>終了時間が8時未満</v>
      </c>
      <c r="Z62" s="109">
        <f>IF(Y62="終了時間が8時以降",IF(TIME(8,0,1)-TIME(O60,Q60,0)&lt;TIME(0,14,59),0,TIME(8,0,1)-TIME(O60,Q60,0)),0)</f>
        <v>0</v>
      </c>
      <c r="AA62" s="109">
        <f>IF(Y62="終了時間が8時未満",IF(TIME(R60,T60,1)-TIME(O60,Q60,0)&lt;TIME(0,14,59),0,TIME(R60,T60,1)-TIME(O60,Q60,0)),0)</f>
        <v>0</v>
      </c>
      <c r="AB62" s="108">
        <f>IF(O60="",0,ROUND((Z62+AA62)/TIME(0,30,0),0))</f>
        <v>0</v>
      </c>
      <c r="AC62" s="108" t="str">
        <f>IF(TIME(O60,Q60,59)&lt;TIME(18,0,0),"開始時間が18時未満","開始時間が18時以降")</f>
        <v>開始時間が18時未満</v>
      </c>
      <c r="AD62" s="107">
        <f>IF(AC62="開始時間が18時未満",IF(TIME(R60,T60,1)-TIME(18,0,0)&lt;TIME(0,14,59),0,TIME(R60,T60,1)-TIME(18,0,0)),0)</f>
        <v>0</v>
      </c>
      <c r="AE62" s="107">
        <f>IF(AC62="開始時間が18時以降",IF(TIME(R60,T60,1)-TIME(O60,Q60,0)&lt;TIME(0,14,59),0,TIME(R60,T60,1)-TIME(O60,Q60,0)),0)</f>
        <v>0</v>
      </c>
      <c r="AF62" s="108">
        <f>IF(O60="",0,ROUND((AD62+AE62)/TIME(0,30,0),0))</f>
        <v>0</v>
      </c>
      <c r="AG62" s="269"/>
      <c r="AH62" s="250"/>
    </row>
    <row r="63" spans="1:34" s="31" customFormat="1" ht="33" customHeight="1" x14ac:dyDescent="0.2">
      <c r="A63" s="251"/>
      <c r="B63" s="252"/>
      <c r="C63" s="47"/>
      <c r="D63" s="48" t="s">
        <v>158</v>
      </c>
      <c r="E63" s="47"/>
      <c r="F63" s="48" t="s">
        <v>140</v>
      </c>
      <c r="G63" s="253"/>
      <c r="H63" s="253"/>
      <c r="I63" s="253"/>
      <c r="J63" s="253"/>
      <c r="K63" s="253"/>
      <c r="L63" s="253"/>
      <c r="M63" s="253"/>
      <c r="N63" s="254"/>
      <c r="O63" s="255"/>
      <c r="P63" s="256" t="s">
        <v>141</v>
      </c>
      <c r="Q63" s="263"/>
      <c r="R63" s="255"/>
      <c r="S63" s="256" t="s">
        <v>141</v>
      </c>
      <c r="T63" s="263"/>
      <c r="U63" s="267" t="str">
        <f t="shared" ref="U63" si="48">IF(T63="","",TIME(R63,T63,1)-TIME(O63,Q63,0))</f>
        <v/>
      </c>
      <c r="V63" s="268" t="str">
        <f t="shared" ref="V63" si="49">IF(AND(TIME(0,14,59)&lt;U63,U63&lt;TIME(0,45,0)),"0.5H",IF(AND(TIME(0,44,59)&lt;U63,U63&lt;TIME(1,15,0)),"1.0H",IF(AND(TIME(1,14,59)&lt;U63,U63&lt;TIME(1,45,0)),"1.5H",IF(AND(TIME(1,44,59)&lt;U63,U63&lt;TIME(2,15,0)),"2.0H",IF(AND(TIME(2,14,59)&lt;U63,U63&lt;TIME(2,45,0)),"2.5H",IF(AND(TIME(2,44,59)&lt;U63,U63&lt;TIME(3,15,0)),"3.0H",IF(AND(TIME(3,14,59)&lt;U63,U63&lt;TIME(3,45,0)),"3.5H",IF(AND(TIME(3,44,59)&lt;U63,U63&lt;TIME(4,15,0)),"4.0H",IF(AND(TIME(4,14,59)&lt;U63,U63&lt;TIME(4,45,0)),"4.5H",IF(AND(TIME(4,44,59)&lt;U63,U63&lt;TIME(5,15,0)),"5.0H",IF(AND(TIME(5,14,59)&lt;U63,U63&lt;TIME(5,45,0)),"5.5H",IF(AND(TIME(5,44,59)&lt;U63,U63&lt;TIME(6,15,0)),"6.0H",IF(AND(TIME(6,14,59)&lt;U63,U63&lt;TIME(6,45,0)),"6.5H",IF(AND(TIME(6,44,59)&lt;U63,U63&lt;TIME(7,15,0)),"7.0H",IF(AND(TIME(7,14,59)&lt;U63,U63&lt;TIME(7,45,0)),"7.5H",IF(AND(TIME(7,44,59)&lt;U63,U63&lt;TIME(23,59,59)),"8.0H",""))))))))))))))))</f>
        <v/>
      </c>
      <c r="W63" s="101"/>
      <c r="X63" s="268" t="str">
        <f>IFERROR(IF(MINUTE(W65)&lt;15,HOUR(W65)*2,IF(AND(14&lt;MINUTE(W65),MINUTE(W65)&lt;45),HOUR(W65)*2+1,HOUR(W65)*2+2)),"")</f>
        <v/>
      </c>
      <c r="Y63" s="96"/>
      <c r="Z63" s="96"/>
      <c r="AA63" s="96"/>
      <c r="AB63" s="97"/>
      <c r="AC63" s="97"/>
      <c r="AD63" s="97"/>
      <c r="AE63" s="96"/>
      <c r="AF63" s="97"/>
      <c r="AG63" s="269" t="str">
        <f>IF(AB65+AF65=0,"",AB65+AF65)</f>
        <v/>
      </c>
      <c r="AH63" s="250"/>
    </row>
    <row r="64" spans="1:34" s="31" customFormat="1" ht="33" customHeight="1" x14ac:dyDescent="0.2">
      <c r="A64" s="207"/>
      <c r="B64" s="209"/>
      <c r="C64" s="47"/>
      <c r="D64" s="48" t="s">
        <v>139</v>
      </c>
      <c r="E64" s="47"/>
      <c r="F64" s="48" t="s">
        <v>142</v>
      </c>
      <c r="G64" s="215"/>
      <c r="H64" s="215"/>
      <c r="I64" s="215"/>
      <c r="J64" s="215"/>
      <c r="K64" s="215"/>
      <c r="L64" s="215"/>
      <c r="M64" s="215"/>
      <c r="N64" s="216"/>
      <c r="O64" s="220"/>
      <c r="P64" s="223"/>
      <c r="Q64" s="226"/>
      <c r="R64" s="220"/>
      <c r="S64" s="223"/>
      <c r="T64" s="226"/>
      <c r="U64" s="265"/>
      <c r="V64" s="245"/>
      <c r="W64" s="101"/>
      <c r="X64" s="245"/>
      <c r="Y64" s="96"/>
      <c r="Z64" s="96"/>
      <c r="AA64" s="96"/>
      <c r="AB64" s="97"/>
      <c r="AC64" s="97"/>
      <c r="AD64" s="97"/>
      <c r="AE64" s="96"/>
      <c r="AF64" s="97"/>
      <c r="AG64" s="269"/>
      <c r="AH64" s="250"/>
    </row>
    <row r="65" spans="1:34" s="31" customFormat="1" ht="33" customHeight="1" thickBot="1" x14ac:dyDescent="0.25">
      <c r="A65" s="270"/>
      <c r="B65" s="271"/>
      <c r="C65" s="91"/>
      <c r="D65" s="111" t="s">
        <v>144</v>
      </c>
      <c r="E65" s="91"/>
      <c r="F65" s="111" t="s">
        <v>145</v>
      </c>
      <c r="G65" s="272"/>
      <c r="H65" s="272"/>
      <c r="I65" s="272"/>
      <c r="J65" s="272"/>
      <c r="K65" s="272"/>
      <c r="L65" s="272"/>
      <c r="M65" s="272"/>
      <c r="N65" s="273"/>
      <c r="O65" s="274"/>
      <c r="P65" s="275"/>
      <c r="Q65" s="276"/>
      <c r="R65" s="274"/>
      <c r="S65" s="275"/>
      <c r="T65" s="276"/>
      <c r="U65" s="278"/>
      <c r="V65" s="279"/>
      <c r="W65" s="102" t="e">
        <f>U63-TIME(8,0,0)</f>
        <v>#VALUE!</v>
      </c>
      <c r="X65" s="279"/>
      <c r="Y65" s="107" t="str">
        <f>IF(TIME(R63,T63,59)&lt;TIME(8,0,0),"終了時間が8時未満","終了時間が8時以降")</f>
        <v>終了時間が8時未満</v>
      </c>
      <c r="Z65" s="109">
        <f>IF(Y65="終了時間が8時以降",IF(TIME(8,0,1)-TIME(O63,Q63,0)&lt;TIME(0,14,59),0,TIME(8,0,1)-TIME(O63,Q63,0)),0)</f>
        <v>0</v>
      </c>
      <c r="AA65" s="109">
        <f>IF(Y65="終了時間が8時未満",IF(TIME(R63,T63,1)-TIME(O63,Q63,0)&lt;TIME(0,14,59),0,TIME(R63,T63,1)-TIME(O63,Q63,0)),0)</f>
        <v>0</v>
      </c>
      <c r="AB65" s="108">
        <f>IF(O63="",0,ROUND((Z65+AA65)/TIME(0,30,0),0))</f>
        <v>0</v>
      </c>
      <c r="AC65" s="108" t="str">
        <f>IF(TIME(O63,Q63,59)&lt;TIME(18,0,0),"開始時間が18時未満","開始時間が18時以降")</f>
        <v>開始時間が18時未満</v>
      </c>
      <c r="AD65" s="107">
        <f>IF(AC65="開始時間が18時未満",IF(TIME(R63,T63,1)-TIME(18,0,0)&lt;TIME(0,14,59),0,TIME(R63,T63,1)-TIME(18,0,0)),0)</f>
        <v>0</v>
      </c>
      <c r="AE65" s="107">
        <f>IF(AC65="開始時間が18時以降",IF(TIME(R63,T63,1)-TIME(O63,Q63,0)&lt;TIME(0,14,59),0,TIME(R63,T63,1)-TIME(O63,Q63,0)),0)</f>
        <v>0</v>
      </c>
      <c r="AF65" s="108">
        <f>IF(O63="",0,ROUND((AD65+AE65)/TIME(0,30,0),0))</f>
        <v>0</v>
      </c>
      <c r="AG65" s="269"/>
      <c r="AH65" s="277"/>
    </row>
    <row r="66" spans="1:34" s="31" customFormat="1" ht="42" thickBot="1" x14ac:dyDescent="0.25">
      <c r="A66" s="162" t="s">
        <v>164</v>
      </c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4"/>
      <c r="U66" s="160" t="str">
        <f>IF(SUM(U12:U65)=0,"",SUM(U12:U65))</f>
        <v/>
      </c>
      <c r="V66" s="157"/>
      <c r="W66" s="157"/>
      <c r="X66" s="92" t="str">
        <f>IF(SUM(X12:X65)=0,"",SUM(X12:X65))</f>
        <v/>
      </c>
      <c r="Y66" s="95"/>
      <c r="Z66" s="95"/>
      <c r="AA66" s="95"/>
      <c r="AB66" s="93"/>
      <c r="AC66" s="93"/>
      <c r="AD66" s="93"/>
      <c r="AE66" s="93"/>
      <c r="AF66" s="94"/>
      <c r="AG66" s="106" t="str">
        <f>IF(SUM(AG12:AG65)=0,"",SUM(AG12:AG65))</f>
        <v/>
      </c>
      <c r="AH66" s="157"/>
    </row>
  </sheetData>
  <sheetProtection algorithmName="SHA-512" hashValue="y3iT9I8dhTWoNbbTHyecm0/N9NiZyK5NDZFoM6N2JFddrb8f4SFPrQMiOqfS7G2/r5WNhyV56D8UjLK4jX+9Lg==" saltValue="ARJ4t5M5/khm2Z1uFx5P+g==" spinCount="100000" sheet="1" objects="1" scenarios="1" selectLockedCells="1"/>
  <mergeCells count="294">
    <mergeCell ref="Q63:Q65"/>
    <mergeCell ref="R63:R65"/>
    <mergeCell ref="Q60:Q62"/>
    <mergeCell ref="R60:R62"/>
    <mergeCell ref="AH63:AH65"/>
    <mergeCell ref="S63:S65"/>
    <mergeCell ref="T63:T65"/>
    <mergeCell ref="U63:U65"/>
    <mergeCell ref="V63:V65"/>
    <mergeCell ref="X63:X65"/>
    <mergeCell ref="AG63:AG65"/>
    <mergeCell ref="X60:X62"/>
    <mergeCell ref="AG60:AG62"/>
    <mergeCell ref="AH60:AH62"/>
    <mergeCell ref="S60:S62"/>
    <mergeCell ref="T60:T62"/>
    <mergeCell ref="U60:U62"/>
    <mergeCell ref="V60:V62"/>
    <mergeCell ref="A60:A62"/>
    <mergeCell ref="B60:B62"/>
    <mergeCell ref="G60:N62"/>
    <mergeCell ref="O60:O62"/>
    <mergeCell ref="P60:P62"/>
    <mergeCell ref="A63:A65"/>
    <mergeCell ref="B63:B65"/>
    <mergeCell ref="G63:N65"/>
    <mergeCell ref="O63:O65"/>
    <mergeCell ref="P63:P65"/>
    <mergeCell ref="U54:U56"/>
    <mergeCell ref="V54:V56"/>
    <mergeCell ref="X54:X56"/>
    <mergeCell ref="AG54:AG56"/>
    <mergeCell ref="U57:U59"/>
    <mergeCell ref="V57:V59"/>
    <mergeCell ref="X57:X59"/>
    <mergeCell ref="AG57:AG59"/>
    <mergeCell ref="AH57:AH59"/>
    <mergeCell ref="A57:A59"/>
    <mergeCell ref="B57:B59"/>
    <mergeCell ref="G57:N59"/>
    <mergeCell ref="O57:O59"/>
    <mergeCell ref="P57:P59"/>
    <mergeCell ref="Q57:Q59"/>
    <mergeCell ref="R57:R59"/>
    <mergeCell ref="S57:S59"/>
    <mergeCell ref="T57:T59"/>
    <mergeCell ref="A51:A53"/>
    <mergeCell ref="B51:B53"/>
    <mergeCell ref="G51:N53"/>
    <mergeCell ref="O51:O53"/>
    <mergeCell ref="P51:P53"/>
    <mergeCell ref="X51:X53"/>
    <mergeCell ref="AG51:AG53"/>
    <mergeCell ref="AH51:AH53"/>
    <mergeCell ref="A54:A56"/>
    <mergeCell ref="B54:B56"/>
    <mergeCell ref="G54:N56"/>
    <mergeCell ref="O54:O56"/>
    <mergeCell ref="P54:P56"/>
    <mergeCell ref="Q54:Q56"/>
    <mergeCell ref="R54:R56"/>
    <mergeCell ref="Q51:Q53"/>
    <mergeCell ref="R51:R53"/>
    <mergeCell ref="S51:S53"/>
    <mergeCell ref="T51:T53"/>
    <mergeCell ref="U51:U53"/>
    <mergeCell ref="V51:V53"/>
    <mergeCell ref="AH54:AH56"/>
    <mergeCell ref="S54:S56"/>
    <mergeCell ref="T54:T56"/>
    <mergeCell ref="U45:U47"/>
    <mergeCell ref="V45:V47"/>
    <mergeCell ref="X45:X47"/>
    <mergeCell ref="AG45:AG47"/>
    <mergeCell ref="U48:U50"/>
    <mergeCell ref="V48:V50"/>
    <mergeCell ref="X48:X50"/>
    <mergeCell ref="AG48:AG50"/>
    <mergeCell ref="AH48:AH50"/>
    <mergeCell ref="A48:A50"/>
    <mergeCell ref="B48:B50"/>
    <mergeCell ref="G48:N50"/>
    <mergeCell ref="O48:O50"/>
    <mergeCell ref="P48:P50"/>
    <mergeCell ref="Q48:Q50"/>
    <mergeCell ref="R48:R50"/>
    <mergeCell ref="S48:S50"/>
    <mergeCell ref="T48:T50"/>
    <mergeCell ref="A42:A44"/>
    <mergeCell ref="B42:B44"/>
    <mergeCell ref="G42:N44"/>
    <mergeCell ref="O42:O44"/>
    <mergeCell ref="P42:P44"/>
    <mergeCell ref="X42:X44"/>
    <mergeCell ref="AG42:AG44"/>
    <mergeCell ref="AH42:AH44"/>
    <mergeCell ref="A45:A47"/>
    <mergeCell ref="B45:B47"/>
    <mergeCell ref="G45:N47"/>
    <mergeCell ref="O45:O47"/>
    <mergeCell ref="P45:P47"/>
    <mergeCell ref="Q45:Q47"/>
    <mergeCell ref="R45:R47"/>
    <mergeCell ref="Q42:Q44"/>
    <mergeCell ref="R42:R44"/>
    <mergeCell ref="S42:S44"/>
    <mergeCell ref="T42:T44"/>
    <mergeCell ref="U42:U44"/>
    <mergeCell ref="V42:V44"/>
    <mergeCell ref="AH45:AH47"/>
    <mergeCell ref="S45:S47"/>
    <mergeCell ref="T45:T47"/>
    <mergeCell ref="U36:U38"/>
    <mergeCell ref="V36:V38"/>
    <mergeCell ref="X36:X38"/>
    <mergeCell ref="AG36:AG38"/>
    <mergeCell ref="U39:U41"/>
    <mergeCell ref="V39:V41"/>
    <mergeCell ref="X39:X41"/>
    <mergeCell ref="AG39:AG41"/>
    <mergeCell ref="AH39:AH41"/>
    <mergeCell ref="A39:A41"/>
    <mergeCell ref="B39:B41"/>
    <mergeCell ref="G39:N41"/>
    <mergeCell ref="O39:O41"/>
    <mergeCell ref="P39:P41"/>
    <mergeCell ref="Q39:Q41"/>
    <mergeCell ref="R39:R41"/>
    <mergeCell ref="S39:S41"/>
    <mergeCell ref="T39:T41"/>
    <mergeCell ref="A33:A35"/>
    <mergeCell ref="B33:B35"/>
    <mergeCell ref="G33:N35"/>
    <mergeCell ref="O33:O35"/>
    <mergeCell ref="P33:P35"/>
    <mergeCell ref="X33:X35"/>
    <mergeCell ref="AG33:AG35"/>
    <mergeCell ref="AH33:AH35"/>
    <mergeCell ref="A36:A38"/>
    <mergeCell ref="B36:B38"/>
    <mergeCell ref="G36:N38"/>
    <mergeCell ref="O36:O38"/>
    <mergeCell ref="P36:P38"/>
    <mergeCell ref="Q36:Q38"/>
    <mergeCell ref="R36:R38"/>
    <mergeCell ref="Q33:Q35"/>
    <mergeCell ref="R33:R35"/>
    <mergeCell ref="S33:S35"/>
    <mergeCell ref="T33:T35"/>
    <mergeCell ref="U33:U35"/>
    <mergeCell ref="V33:V35"/>
    <mergeCell ref="AH36:AH38"/>
    <mergeCell ref="S36:S38"/>
    <mergeCell ref="T36:T38"/>
    <mergeCell ref="AH27:AH29"/>
    <mergeCell ref="S27:S29"/>
    <mergeCell ref="T27:T29"/>
    <mergeCell ref="A30:A32"/>
    <mergeCell ref="B30:B32"/>
    <mergeCell ref="G30:N32"/>
    <mergeCell ref="O30:O32"/>
    <mergeCell ref="P30:P32"/>
    <mergeCell ref="Q30:Q32"/>
    <mergeCell ref="R30:R32"/>
    <mergeCell ref="S30:S32"/>
    <mergeCell ref="T30:T32"/>
    <mergeCell ref="U27:U29"/>
    <mergeCell ref="V27:V29"/>
    <mergeCell ref="X27:X29"/>
    <mergeCell ref="AG27:AG29"/>
    <mergeCell ref="U30:U32"/>
    <mergeCell ref="V30:V32"/>
    <mergeCell ref="X30:X32"/>
    <mergeCell ref="AG30:AG32"/>
    <mergeCell ref="AH30:AH32"/>
    <mergeCell ref="A27:A29"/>
    <mergeCell ref="B27:B29"/>
    <mergeCell ref="G27:N29"/>
    <mergeCell ref="O27:O29"/>
    <mergeCell ref="P27:P29"/>
    <mergeCell ref="Q27:Q29"/>
    <mergeCell ref="R27:R29"/>
    <mergeCell ref="Q24:Q26"/>
    <mergeCell ref="R24:R26"/>
    <mergeCell ref="U21:U23"/>
    <mergeCell ref="V21:V23"/>
    <mergeCell ref="X21:X23"/>
    <mergeCell ref="S21:S23"/>
    <mergeCell ref="T21:T23"/>
    <mergeCell ref="AG21:AG23"/>
    <mergeCell ref="AH21:AH23"/>
    <mergeCell ref="A18:A20"/>
    <mergeCell ref="B18:B20"/>
    <mergeCell ref="G18:N20"/>
    <mergeCell ref="A24:A26"/>
    <mergeCell ref="B24:B26"/>
    <mergeCell ref="G24:N26"/>
    <mergeCell ref="O24:O26"/>
    <mergeCell ref="P24:P26"/>
    <mergeCell ref="X24:X26"/>
    <mergeCell ref="AG24:AG26"/>
    <mergeCell ref="AH24:AH26"/>
    <mergeCell ref="S24:S26"/>
    <mergeCell ref="T24:T26"/>
    <mergeCell ref="U24:U26"/>
    <mergeCell ref="V24:V26"/>
    <mergeCell ref="A21:A23"/>
    <mergeCell ref="B21:B23"/>
    <mergeCell ref="G21:N23"/>
    <mergeCell ref="O21:O23"/>
    <mergeCell ref="P21:P23"/>
    <mergeCell ref="Q21:Q23"/>
    <mergeCell ref="R21:R23"/>
    <mergeCell ref="AH18:AH20"/>
    <mergeCell ref="S18:S20"/>
    <mergeCell ref="T18:T20"/>
    <mergeCell ref="U18:U20"/>
    <mergeCell ref="V18:V20"/>
    <mergeCell ref="X18:X20"/>
    <mergeCell ref="AG18:AG20"/>
    <mergeCell ref="X15:X17"/>
    <mergeCell ref="AG15:AG17"/>
    <mergeCell ref="AH15:AH17"/>
    <mergeCell ref="S15:S17"/>
    <mergeCell ref="T15:T17"/>
    <mergeCell ref="U15:U17"/>
    <mergeCell ref="V15:V17"/>
    <mergeCell ref="O18:O20"/>
    <mergeCell ref="P18:P20"/>
    <mergeCell ref="Q18:Q20"/>
    <mergeCell ref="R18:R20"/>
    <mergeCell ref="Q15:Q17"/>
    <mergeCell ref="R15:R17"/>
    <mergeCell ref="Q9:Q11"/>
    <mergeCell ref="R9:R11"/>
    <mergeCell ref="U12:U14"/>
    <mergeCell ref="A15:A17"/>
    <mergeCell ref="B15:B17"/>
    <mergeCell ref="G15:N17"/>
    <mergeCell ref="O15:O17"/>
    <mergeCell ref="P15:P17"/>
    <mergeCell ref="O8:Q8"/>
    <mergeCell ref="R8:T8"/>
    <mergeCell ref="Q4:R5"/>
    <mergeCell ref="J5:K5"/>
    <mergeCell ref="L5:N5"/>
    <mergeCell ref="AH9:AH11"/>
    <mergeCell ref="A12:A14"/>
    <mergeCell ref="B12:B14"/>
    <mergeCell ref="G12:N14"/>
    <mergeCell ref="O12:O14"/>
    <mergeCell ref="P12:P14"/>
    <mergeCell ref="Q12:Q14"/>
    <mergeCell ref="R12:R14"/>
    <mergeCell ref="S12:S14"/>
    <mergeCell ref="T12:T14"/>
    <mergeCell ref="S9:S11"/>
    <mergeCell ref="T9:T11"/>
    <mergeCell ref="U9:U11"/>
    <mergeCell ref="V9:V11"/>
    <mergeCell ref="X9:X11"/>
    <mergeCell ref="AG9:AG11"/>
    <mergeCell ref="A9:B11"/>
    <mergeCell ref="G9:N11"/>
    <mergeCell ref="O9:O11"/>
    <mergeCell ref="P9:P11"/>
    <mergeCell ref="X12:X14"/>
    <mergeCell ref="AG12:AG14"/>
    <mergeCell ref="AH12:AH14"/>
    <mergeCell ref="V12:V14"/>
    <mergeCell ref="A66:T66"/>
    <mergeCell ref="A1:AH1"/>
    <mergeCell ref="A2:C2"/>
    <mergeCell ref="D2:H2"/>
    <mergeCell ref="S2:T2"/>
    <mergeCell ref="X2:AG2"/>
    <mergeCell ref="A3:C3"/>
    <mergeCell ref="D3:H3"/>
    <mergeCell ref="S3:AH3"/>
    <mergeCell ref="Q2:R2"/>
    <mergeCell ref="Q3:R3"/>
    <mergeCell ref="A4:C4"/>
    <mergeCell ref="D4:H4"/>
    <mergeCell ref="S4:AH5"/>
    <mergeCell ref="A5:C5"/>
    <mergeCell ref="D5:H5"/>
    <mergeCell ref="A7:A8"/>
    <mergeCell ref="B7:B8"/>
    <mergeCell ref="C7:N7"/>
    <mergeCell ref="O7:V7"/>
    <mergeCell ref="X7:AG7"/>
    <mergeCell ref="AH7:AH8"/>
    <mergeCell ref="C8:F8"/>
    <mergeCell ref="G8:N8"/>
  </mergeCells>
  <phoneticPr fontId="1"/>
  <conditionalFormatting sqref="A12:B65">
    <cfRule type="containsBlanks" dxfId="215" priority="122">
      <formula>LEN(TRIM(A12))=0</formula>
    </cfRule>
  </conditionalFormatting>
  <conditionalFormatting sqref="C9">
    <cfRule type="expression" dxfId="214" priority="11">
      <formula>AND(C9="",C10="",C11="",E9="",E10="",E11="")</formula>
    </cfRule>
  </conditionalFormatting>
  <conditionalFormatting sqref="C10">
    <cfRule type="expression" dxfId="213" priority="10">
      <formula>AND(C9="",C10="",C11="",E9="",E10="",E11="")</formula>
    </cfRule>
  </conditionalFormatting>
  <conditionalFormatting sqref="C11">
    <cfRule type="expression" dxfId="212" priority="9">
      <formula>AND(C9="",C10="",C11="",E9="",E10="",E11="")</formula>
    </cfRule>
  </conditionalFormatting>
  <conditionalFormatting sqref="C12">
    <cfRule type="expression" dxfId="211" priority="119">
      <formula>AND(C12="",C13="",C14="",E12="",E13="",E14="")</formula>
    </cfRule>
  </conditionalFormatting>
  <conditionalFormatting sqref="C13">
    <cfRule type="expression" dxfId="210" priority="118">
      <formula>AND(C12="",C13="",C14="",E12="",E13="",E14="")</formula>
    </cfRule>
  </conditionalFormatting>
  <conditionalFormatting sqref="C14">
    <cfRule type="expression" dxfId="209" priority="117">
      <formula>AND(C12="",C13="",C14="",E12="",E13="",E14="")</formula>
    </cfRule>
  </conditionalFormatting>
  <conditionalFormatting sqref="C15">
    <cfRule type="expression" dxfId="208" priority="113">
      <formula>AND(C15="",C16="",C17="",E15="",E16="",E17="")</formula>
    </cfRule>
  </conditionalFormatting>
  <conditionalFormatting sqref="C16">
    <cfRule type="expression" dxfId="207" priority="112">
      <formula>AND(C15="",C16="",C17="",E15="",E16="",E17="")</formula>
    </cfRule>
  </conditionalFormatting>
  <conditionalFormatting sqref="C17">
    <cfRule type="expression" dxfId="206" priority="111">
      <formula>AND(C15="",C16="",C17="",E15="",E16="",E17="")</formula>
    </cfRule>
  </conditionalFormatting>
  <conditionalFormatting sqref="C18">
    <cfRule type="expression" dxfId="205" priority="107">
      <formula>AND(C18="",C19="",C20="",E18="",E19="",E20="")</formula>
    </cfRule>
  </conditionalFormatting>
  <conditionalFormatting sqref="C19">
    <cfRule type="expression" dxfId="204" priority="106">
      <formula>AND(C18="",C19="",C20="",E18="",E19="",E20="")</formula>
    </cfRule>
  </conditionalFormatting>
  <conditionalFormatting sqref="C20">
    <cfRule type="expression" dxfId="203" priority="105">
      <formula>AND(C18="",C19="",C20="",E18="",E19="",E20="")</formula>
    </cfRule>
  </conditionalFormatting>
  <conditionalFormatting sqref="C21">
    <cfRule type="expression" dxfId="202" priority="101">
      <formula>AND(C21="",C22="",C23="",E21="",E22="",E23="")</formula>
    </cfRule>
  </conditionalFormatting>
  <conditionalFormatting sqref="C22">
    <cfRule type="expression" dxfId="201" priority="100">
      <formula>AND(C21="",C22="",C23="",E21="",E22="",E23="")</formula>
    </cfRule>
  </conditionalFormatting>
  <conditionalFormatting sqref="C23">
    <cfRule type="expression" dxfId="200" priority="99">
      <formula>AND(C21="",C22="",C23="",E21="",E22="",E23="")</formula>
    </cfRule>
  </conditionalFormatting>
  <conditionalFormatting sqref="C24">
    <cfRule type="expression" dxfId="199" priority="95">
      <formula>AND(C24="",C25="",C26="",E24="",E25="",E26="")</formula>
    </cfRule>
  </conditionalFormatting>
  <conditionalFormatting sqref="C25">
    <cfRule type="expression" dxfId="198" priority="94">
      <formula>AND(C24="",C25="",C26="",E24="",E25="",E26="")</formula>
    </cfRule>
  </conditionalFormatting>
  <conditionalFormatting sqref="C26">
    <cfRule type="expression" dxfId="197" priority="93">
      <formula>AND(C24="",C25="",C26="",E24="",E25="",E26="")</formula>
    </cfRule>
  </conditionalFormatting>
  <conditionalFormatting sqref="C27">
    <cfRule type="expression" dxfId="196" priority="89">
      <formula>AND(C27="",C28="",C29="",E27="",E28="",E29="")</formula>
    </cfRule>
  </conditionalFormatting>
  <conditionalFormatting sqref="C28">
    <cfRule type="expression" dxfId="195" priority="88">
      <formula>AND(C27="",C28="",C29="",E27="",E28="",E29="")</formula>
    </cfRule>
  </conditionalFormatting>
  <conditionalFormatting sqref="C29">
    <cfRule type="expression" dxfId="194" priority="87">
      <formula>AND(C27="",C28="",C29="",E27="",E28="",E29="")</formula>
    </cfRule>
  </conditionalFormatting>
  <conditionalFormatting sqref="C30">
    <cfRule type="expression" dxfId="193" priority="83">
      <formula>AND(C30="",C31="",C32="",E30="",E31="",E32="")</formula>
    </cfRule>
  </conditionalFormatting>
  <conditionalFormatting sqref="C31">
    <cfRule type="expression" dxfId="192" priority="82">
      <formula>AND(C30="",C31="",C32="",E30="",E31="",E32="")</formula>
    </cfRule>
  </conditionalFormatting>
  <conditionalFormatting sqref="C32">
    <cfRule type="expression" dxfId="191" priority="81">
      <formula>AND(C30="",C31="",C32="",E30="",E31="",E32="")</formula>
    </cfRule>
  </conditionalFormatting>
  <conditionalFormatting sqref="C33">
    <cfRule type="expression" dxfId="190" priority="77">
      <formula>AND(C33="",C34="",C35="",E33="",E34="",E35="")</formula>
    </cfRule>
  </conditionalFormatting>
  <conditionalFormatting sqref="C34">
    <cfRule type="expression" dxfId="189" priority="76">
      <formula>AND(C33="",C34="",C35="",E33="",E34="",E35="")</formula>
    </cfRule>
  </conditionalFormatting>
  <conditionalFormatting sqref="C35">
    <cfRule type="expression" dxfId="188" priority="75">
      <formula>AND(C33="",C34="",C35="",E33="",E34="",E35="")</formula>
    </cfRule>
  </conditionalFormatting>
  <conditionalFormatting sqref="C36">
    <cfRule type="expression" dxfId="187" priority="71">
      <formula>AND(C36="",C37="",C38="",E36="",E37="",E38="")</formula>
    </cfRule>
  </conditionalFormatting>
  <conditionalFormatting sqref="C37">
    <cfRule type="expression" dxfId="186" priority="70">
      <formula>AND(C36="",C37="",C38="",E36="",E37="",E38="")</formula>
    </cfRule>
  </conditionalFormatting>
  <conditionalFormatting sqref="C38">
    <cfRule type="expression" dxfId="185" priority="69">
      <formula>AND(C36="",C37="",C38="",E36="",E37="",E38="")</formula>
    </cfRule>
  </conditionalFormatting>
  <conditionalFormatting sqref="C39">
    <cfRule type="expression" dxfId="184" priority="65">
      <formula>AND(C39="",C40="",C41="",E39="",E40="",E41="")</formula>
    </cfRule>
  </conditionalFormatting>
  <conditionalFormatting sqref="C40">
    <cfRule type="expression" dxfId="183" priority="64">
      <formula>AND(C39="",C40="",C41="",E39="",E40="",E41="")</formula>
    </cfRule>
  </conditionalFormatting>
  <conditionalFormatting sqref="C41">
    <cfRule type="expression" dxfId="182" priority="63">
      <formula>AND(C39="",C40="",C41="",E39="",E40="",E41="")</formula>
    </cfRule>
  </conditionalFormatting>
  <conditionalFormatting sqref="C42">
    <cfRule type="expression" dxfId="181" priority="59">
      <formula>AND(C42="",C43="",C44="",E42="",E43="",E44="")</formula>
    </cfRule>
  </conditionalFormatting>
  <conditionalFormatting sqref="C43">
    <cfRule type="expression" dxfId="180" priority="58">
      <formula>AND(C42="",C43="",C44="",E42="",E43="",E44="")</formula>
    </cfRule>
  </conditionalFormatting>
  <conditionalFormatting sqref="C44">
    <cfRule type="expression" dxfId="179" priority="57">
      <formula>AND(C42="",C43="",C44="",E42="",E43="",E44="")</formula>
    </cfRule>
  </conditionalFormatting>
  <conditionalFormatting sqref="C45">
    <cfRule type="expression" dxfId="178" priority="53">
      <formula>AND(C45="",C46="",C47="",E45="",E46="",E47="")</formula>
    </cfRule>
  </conditionalFormatting>
  <conditionalFormatting sqref="C46">
    <cfRule type="expression" dxfId="177" priority="52">
      <formula>AND(C45="",C46="",C47="",E45="",E46="",E47="")</formula>
    </cfRule>
  </conditionalFormatting>
  <conditionalFormatting sqref="C47">
    <cfRule type="expression" dxfId="176" priority="51">
      <formula>AND(C45="",C46="",C47="",E45="",E46="",E47="")</formula>
    </cfRule>
  </conditionalFormatting>
  <conditionalFormatting sqref="C48">
    <cfRule type="expression" dxfId="175" priority="47">
      <formula>AND(C48="",C49="",C50="",E48="",E49="",E50="")</formula>
    </cfRule>
  </conditionalFormatting>
  <conditionalFormatting sqref="C49">
    <cfRule type="expression" dxfId="174" priority="46">
      <formula>AND(C48="",C49="",C50="",E48="",E49="",E50="")</formula>
    </cfRule>
  </conditionalFormatting>
  <conditionalFormatting sqref="C50">
    <cfRule type="expression" dxfId="173" priority="45">
      <formula>AND(C48="",C49="",C50="",E48="",E49="",E50="")</formula>
    </cfRule>
  </conditionalFormatting>
  <conditionalFormatting sqref="C51">
    <cfRule type="expression" dxfId="172" priority="41">
      <formula>AND(C51="",C52="",C53="",E51="",E52="",E53="")</formula>
    </cfRule>
  </conditionalFormatting>
  <conditionalFormatting sqref="C52">
    <cfRule type="expression" dxfId="171" priority="40">
      <formula>AND(C51="",C52="",C53="",E51="",E52="",E53="")</formula>
    </cfRule>
  </conditionalFormatting>
  <conditionalFormatting sqref="C53">
    <cfRule type="expression" dxfId="170" priority="39">
      <formula>AND(C51="",C52="",C53="",E51="",E52="",E53="")</formula>
    </cfRule>
  </conditionalFormatting>
  <conditionalFormatting sqref="C54">
    <cfRule type="expression" dxfId="169" priority="35">
      <formula>AND(C54="",C55="",C56="",E54="",E55="",E56="")</formula>
    </cfRule>
  </conditionalFormatting>
  <conditionalFormatting sqref="C55">
    <cfRule type="expression" dxfId="168" priority="34">
      <formula>AND(C54="",C55="",C56="",E54="",E55="",E56="")</formula>
    </cfRule>
  </conditionalFormatting>
  <conditionalFormatting sqref="C56">
    <cfRule type="expression" dxfId="167" priority="33">
      <formula>AND(C54="",C55="",C56="",E54="",E55="",E56="")</formula>
    </cfRule>
  </conditionalFormatting>
  <conditionalFormatting sqref="C57">
    <cfRule type="expression" dxfId="166" priority="29">
      <formula>AND(C57="",C58="",C59="",E57="",E58="",E59="")</formula>
    </cfRule>
  </conditionalFormatting>
  <conditionalFormatting sqref="C58">
    <cfRule type="expression" dxfId="165" priority="28">
      <formula>AND(C57="",C58="",C59="",E57="",E58="",E59="")</formula>
    </cfRule>
  </conditionalFormatting>
  <conditionalFormatting sqref="C59">
    <cfRule type="expression" dxfId="164" priority="27">
      <formula>AND(C57="",C58="",C59="",E57="",E58="",E59="")</formula>
    </cfRule>
  </conditionalFormatting>
  <conditionalFormatting sqref="C60">
    <cfRule type="expression" dxfId="163" priority="23">
      <formula>AND(C60="",C61="",C62="",E60="",E61="",E62="")</formula>
    </cfRule>
  </conditionalFormatting>
  <conditionalFormatting sqref="C61">
    <cfRule type="expression" dxfId="162" priority="22">
      <formula>AND(C60="",C61="",C62="",E60="",E61="",E62="")</formula>
    </cfRule>
  </conditionalFormatting>
  <conditionalFormatting sqref="C62">
    <cfRule type="expression" dxfId="161" priority="21">
      <formula>AND(C60="",C61="",C62="",E60="",E61="",E62="")</formula>
    </cfRule>
  </conditionalFormatting>
  <conditionalFormatting sqref="C63">
    <cfRule type="expression" dxfId="160" priority="17">
      <formula>AND(C63="",C64="",C65="",E63="",E64="",E65="")</formula>
    </cfRule>
  </conditionalFormatting>
  <conditionalFormatting sqref="C64">
    <cfRule type="expression" dxfId="159" priority="16">
      <formula>AND(C63="",C64="",C65="",E63="",E64="",E65="")</formula>
    </cfRule>
  </conditionalFormatting>
  <conditionalFormatting sqref="C65">
    <cfRule type="expression" dxfId="158" priority="15">
      <formula>AND(C63="",C64="",C65="",E63="",E64="",E65="")</formula>
    </cfRule>
  </conditionalFormatting>
  <conditionalFormatting sqref="D2:D5">
    <cfRule type="containsBlanks" dxfId="157" priority="121">
      <formula>LEN(TRIM(D2))=0</formula>
    </cfRule>
  </conditionalFormatting>
  <conditionalFormatting sqref="E9">
    <cfRule type="expression" dxfId="156" priority="8">
      <formula>AND(C9="",C10="",C11="",E9="",E10="",E11="")</formula>
    </cfRule>
  </conditionalFormatting>
  <conditionalFormatting sqref="E10">
    <cfRule type="expression" dxfId="155" priority="7">
      <formula>AND(C9="",C10="",C11="",E9="",E10="",E11="")</formula>
    </cfRule>
  </conditionalFormatting>
  <conditionalFormatting sqref="E11">
    <cfRule type="expression" dxfId="154" priority="6">
      <formula>AND(C9="",C10="",C11="",E9="",E10="",E11="")</formula>
    </cfRule>
  </conditionalFormatting>
  <conditionalFormatting sqref="E12">
    <cfRule type="expression" dxfId="153" priority="116">
      <formula>AND(C12="",C13="",C14="",E12="",E13="",E14="")</formula>
    </cfRule>
  </conditionalFormatting>
  <conditionalFormatting sqref="E13">
    <cfRule type="expression" dxfId="152" priority="115">
      <formula>AND(C12="",C13="",C14="",E12="",E13="",E14="")</formula>
    </cfRule>
  </conditionalFormatting>
  <conditionalFormatting sqref="E14">
    <cfRule type="expression" dxfId="151" priority="114">
      <formula>AND(C12="",C13="",C14="",E12="",E13="",E14="")</formula>
    </cfRule>
  </conditionalFormatting>
  <conditionalFormatting sqref="E15">
    <cfRule type="expression" dxfId="150" priority="110">
      <formula>AND(C15="",C16="",C17="",E15="",E16="",E17="")</formula>
    </cfRule>
  </conditionalFormatting>
  <conditionalFormatting sqref="E16">
    <cfRule type="expression" dxfId="149" priority="109">
      <formula>AND(C15="",C16="",C17="",E15="",E16="",E17="")</formula>
    </cfRule>
  </conditionalFormatting>
  <conditionalFormatting sqref="E17">
    <cfRule type="expression" dxfId="148" priority="108">
      <formula>AND(C15="",C16="",C17="",E15="",E16="",E17="")</formula>
    </cfRule>
  </conditionalFormatting>
  <conditionalFormatting sqref="E18">
    <cfRule type="expression" dxfId="147" priority="104">
      <formula>AND(C18="",C19="",C20="",E18="",E19="",E20="")</formula>
    </cfRule>
  </conditionalFormatting>
  <conditionalFormatting sqref="E19">
    <cfRule type="expression" dxfId="146" priority="103">
      <formula>AND(C18="",C19="",C20="",E18="",E19="",E20="")</formula>
    </cfRule>
  </conditionalFormatting>
  <conditionalFormatting sqref="E20">
    <cfRule type="expression" dxfId="145" priority="102">
      <formula>AND(C18="",C19="",C20="",E18="",E19="",E20="")</formula>
    </cfRule>
  </conditionalFormatting>
  <conditionalFormatting sqref="E21">
    <cfRule type="expression" dxfId="144" priority="98">
      <formula>AND(C21="",C22="",C23="",E21="",E22="",E23="")</formula>
    </cfRule>
  </conditionalFormatting>
  <conditionalFormatting sqref="E22">
    <cfRule type="expression" dxfId="143" priority="97">
      <formula>AND(C21="",C22="",C23="",E21="",E22="",E23="")</formula>
    </cfRule>
  </conditionalFormatting>
  <conditionalFormatting sqref="E23">
    <cfRule type="expression" dxfId="142" priority="96">
      <formula>AND(C21="",C22="",C23="",E21="",E22="",E23="")</formula>
    </cfRule>
  </conditionalFormatting>
  <conditionalFormatting sqref="E24">
    <cfRule type="expression" dxfId="141" priority="92">
      <formula>AND(C24="",C25="",C26="",E24="",E25="",E26="")</formula>
    </cfRule>
  </conditionalFormatting>
  <conditionalFormatting sqref="E25">
    <cfRule type="expression" dxfId="140" priority="91">
      <formula>AND(C24="",C25="",C26="",E24="",E25="",E26="")</formula>
    </cfRule>
  </conditionalFormatting>
  <conditionalFormatting sqref="E26">
    <cfRule type="expression" dxfId="139" priority="90">
      <formula>AND(C24="",C25="",C26="",E24="",E25="",E26="")</formula>
    </cfRule>
  </conditionalFormatting>
  <conditionalFormatting sqref="E27">
    <cfRule type="expression" dxfId="138" priority="86">
      <formula>AND(C27="",C28="",C29="",E27="",E28="",E29="")</formula>
    </cfRule>
  </conditionalFormatting>
  <conditionalFormatting sqref="E28">
    <cfRule type="expression" dxfId="137" priority="85">
      <formula>AND(C27="",C28="",C29="",E27="",E28="",E29="")</formula>
    </cfRule>
  </conditionalFormatting>
  <conditionalFormatting sqref="E29">
    <cfRule type="expression" dxfId="136" priority="84">
      <formula>AND(C27="",C28="",C29="",E27="",E28="",E29="")</formula>
    </cfRule>
  </conditionalFormatting>
  <conditionalFormatting sqref="E30">
    <cfRule type="expression" dxfId="135" priority="80">
      <formula>AND(C30="",C31="",C32="",E30="",E31="",E32="")</formula>
    </cfRule>
  </conditionalFormatting>
  <conditionalFormatting sqref="E31">
    <cfRule type="expression" dxfId="134" priority="79">
      <formula>AND(C30="",C31="",C32="",E30="",E31="",E32="")</formula>
    </cfRule>
  </conditionalFormatting>
  <conditionalFormatting sqref="E32">
    <cfRule type="expression" dxfId="133" priority="78">
      <formula>AND(C30="",C31="",C32="",E30="",E31="",E32="")</formula>
    </cfRule>
  </conditionalFormatting>
  <conditionalFormatting sqref="E33">
    <cfRule type="expression" dxfId="132" priority="74">
      <formula>AND(C33="",C34="",C35="",E33="",E34="",E35="")</formula>
    </cfRule>
  </conditionalFormatting>
  <conditionalFormatting sqref="E34">
    <cfRule type="expression" dxfId="131" priority="73">
      <formula>AND(C33="",C34="",C35="",E33="",E34="",E35="")</formula>
    </cfRule>
  </conditionalFormatting>
  <conditionalFormatting sqref="E35">
    <cfRule type="expression" dxfId="130" priority="72">
      <formula>AND(C33="",C34="",C35="",E33="",E34="",E35="")</formula>
    </cfRule>
  </conditionalFormatting>
  <conditionalFormatting sqref="E36">
    <cfRule type="expression" dxfId="129" priority="68">
      <formula>AND(C36="",C37="",C38="",E36="",E37="",E38="")</formula>
    </cfRule>
  </conditionalFormatting>
  <conditionalFormatting sqref="E37">
    <cfRule type="expression" dxfId="128" priority="67">
      <formula>AND(C36="",C37="",C38="",E36="",E37="",E38="")</formula>
    </cfRule>
  </conditionalFormatting>
  <conditionalFormatting sqref="E38">
    <cfRule type="expression" dxfId="127" priority="66">
      <formula>AND(C36="",C37="",C38="",E36="",E37="",E38="")</formula>
    </cfRule>
  </conditionalFormatting>
  <conditionalFormatting sqref="E39">
    <cfRule type="expression" dxfId="126" priority="62">
      <formula>AND(C39="",C40="",C41="",E39="",E40="",E41="")</formula>
    </cfRule>
  </conditionalFormatting>
  <conditionalFormatting sqref="E40">
    <cfRule type="expression" dxfId="125" priority="61">
      <formula>AND(C39="",C40="",C41="",E39="",E40="",E41="")</formula>
    </cfRule>
  </conditionalFormatting>
  <conditionalFormatting sqref="E41">
    <cfRule type="expression" dxfId="124" priority="60">
      <formula>AND(C39="",C40="",C41="",E39="",E40="",E41="")</formula>
    </cfRule>
  </conditionalFormatting>
  <conditionalFormatting sqref="E42">
    <cfRule type="expression" dxfId="123" priority="56">
      <formula>AND(C42="",C43="",C44="",E42="",E43="",E44="")</formula>
    </cfRule>
  </conditionalFormatting>
  <conditionalFormatting sqref="E43">
    <cfRule type="expression" dxfId="122" priority="55">
      <formula>AND(C42="",C43="",C44="",E42="",E43="",E44="")</formula>
    </cfRule>
  </conditionalFormatting>
  <conditionalFormatting sqref="E44">
    <cfRule type="expression" dxfId="121" priority="54">
      <formula>AND(C42="",C43="",C44="",E42="",E43="",E44="")</formula>
    </cfRule>
  </conditionalFormatting>
  <conditionalFormatting sqref="E45">
    <cfRule type="expression" dxfId="120" priority="50">
      <formula>AND(C45="",C46="",C47="",E45="",E46="",E47="")</formula>
    </cfRule>
  </conditionalFormatting>
  <conditionalFormatting sqref="E46">
    <cfRule type="expression" dxfId="119" priority="49">
      <formula>AND(C45="",C46="",C47="",E45="",E46="",E47="")</formula>
    </cfRule>
  </conditionalFormatting>
  <conditionalFormatting sqref="E47">
    <cfRule type="expression" dxfId="118" priority="48">
      <formula>AND(C45="",C46="",C47="",E45="",E46="",E47="")</formula>
    </cfRule>
  </conditionalFormatting>
  <conditionalFormatting sqref="E48">
    <cfRule type="expression" dxfId="117" priority="44">
      <formula>AND(C48="",C49="",C50="",E48="",E49="",E50="")</formula>
    </cfRule>
  </conditionalFormatting>
  <conditionalFormatting sqref="E49">
    <cfRule type="expression" dxfId="116" priority="43">
      <formula>AND(C48="",C49="",C50="",E48="",E49="",E50="")</formula>
    </cfRule>
  </conditionalFormatting>
  <conditionalFormatting sqref="E50">
    <cfRule type="expression" dxfId="115" priority="42">
      <formula>AND(C48="",C49="",C50="",E48="",E49="",E50="")</formula>
    </cfRule>
  </conditionalFormatting>
  <conditionalFormatting sqref="E51">
    <cfRule type="expression" dxfId="114" priority="38">
      <formula>AND(C51="",C52="",C53="",E51="",E52="",E53="")</formula>
    </cfRule>
  </conditionalFormatting>
  <conditionalFormatting sqref="E52">
    <cfRule type="expression" dxfId="113" priority="37">
      <formula>AND(C51="",C52="",C53="",E51="",E52="",E53="")</formula>
    </cfRule>
  </conditionalFormatting>
  <conditionalFormatting sqref="E53">
    <cfRule type="expression" dxfId="112" priority="36">
      <formula>AND(C51="",C52="",C53="",E51="",E52="",E53="")</formula>
    </cfRule>
  </conditionalFormatting>
  <conditionalFormatting sqref="E54">
    <cfRule type="expression" dxfId="111" priority="32">
      <formula>AND(C54="",C55="",C56="",E54="",E55="",E56="")</formula>
    </cfRule>
  </conditionalFormatting>
  <conditionalFormatting sqref="E55">
    <cfRule type="expression" dxfId="110" priority="31">
      <formula>AND(C54="",C55="",C56="",E54="",E55="",E56="")</formula>
    </cfRule>
  </conditionalFormatting>
  <conditionalFormatting sqref="E56">
    <cfRule type="expression" dxfId="109" priority="30">
      <formula>AND(C54="",C55="",C56="",E54="",E55="",E56="")</formula>
    </cfRule>
  </conditionalFormatting>
  <conditionalFormatting sqref="E57">
    <cfRule type="expression" dxfId="108" priority="26">
      <formula>AND(C57="",C58="",C59="",E57="",E58="",E59="")</formula>
    </cfRule>
  </conditionalFormatting>
  <conditionalFormatting sqref="E58">
    <cfRule type="expression" dxfId="107" priority="25">
      <formula>AND(C57="",C58="",C59="",E57="",E58="",E59="")</formula>
    </cfRule>
  </conditionalFormatting>
  <conditionalFormatting sqref="E59">
    <cfRule type="expression" dxfId="106" priority="24">
      <formula>AND(C57="",C58="",C59="",E57="",E58="",E59="")</formula>
    </cfRule>
  </conditionalFormatting>
  <conditionalFormatting sqref="E60">
    <cfRule type="expression" dxfId="105" priority="20">
      <formula>AND(C60="",C61="",C62="",E60="",E61="",E62="")</formula>
    </cfRule>
  </conditionalFormatting>
  <conditionalFormatting sqref="E61">
    <cfRule type="expression" dxfId="104" priority="19">
      <formula>AND(C60="",C61="",C62="",E60="",E61="",E62="")</formula>
    </cfRule>
  </conditionalFormatting>
  <conditionalFormatting sqref="E62">
    <cfRule type="expression" dxfId="103" priority="18">
      <formula>AND(C60="",C61="",C62="",E60="",E61="",E62="")</formula>
    </cfRule>
  </conditionalFormatting>
  <conditionalFormatting sqref="E63">
    <cfRule type="expression" dxfId="102" priority="14">
      <formula>AND(C63="",C64="",C65="",E63="",E64="",E65="")</formula>
    </cfRule>
  </conditionalFormatting>
  <conditionalFormatting sqref="E64">
    <cfRule type="expression" dxfId="101" priority="13">
      <formula>AND(C63="",C64="",C65="",E63="",E64="",E65="")</formula>
    </cfRule>
  </conditionalFormatting>
  <conditionalFormatting sqref="E65">
    <cfRule type="expression" dxfId="100" priority="12">
      <formula>AND(C63="",C64="",C65="",E63="",E64="",E65="")</formula>
    </cfRule>
  </conditionalFormatting>
  <conditionalFormatting sqref="G9:O65">
    <cfRule type="containsBlanks" dxfId="99" priority="3">
      <formula>LEN(TRIM(G9))=0</formula>
    </cfRule>
  </conditionalFormatting>
  <conditionalFormatting sqref="L5">
    <cfRule type="containsBlanks" dxfId="98" priority="1">
      <formula>LEN(TRIM(L5))=0</formula>
    </cfRule>
  </conditionalFormatting>
  <conditionalFormatting sqref="Q9:R65">
    <cfRule type="containsBlanks" dxfId="97" priority="126">
      <formula>LEN(TRIM(Q9))=0</formula>
    </cfRule>
  </conditionalFormatting>
  <conditionalFormatting sqref="S3:S4">
    <cfRule type="containsBlanks" dxfId="96" priority="120">
      <formula>LEN(TRIM(S3))=0</formula>
    </cfRule>
  </conditionalFormatting>
  <conditionalFormatting sqref="T9:T65">
    <cfRule type="containsBlanks" dxfId="95" priority="125">
      <formula>LEN(TRIM(T9))=0</formula>
    </cfRule>
  </conditionalFormatting>
  <conditionalFormatting sqref="U2">
    <cfRule type="containsBlanks" dxfId="94" priority="5">
      <formula>LEN(TRIM(U2))=0</formula>
    </cfRule>
  </conditionalFormatting>
  <conditionalFormatting sqref="U9:U65">
    <cfRule type="containsBlanks" dxfId="93" priority="129">
      <formula>LEN(TRIM(U9))=0</formula>
    </cfRule>
  </conditionalFormatting>
  <conditionalFormatting sqref="X2:AG2">
    <cfRule type="containsBlanks" dxfId="92" priority="4">
      <formula>LEN(TRIM(X2))=0</formula>
    </cfRule>
  </conditionalFormatting>
  <dataValidations count="6">
    <dataValidation type="list" allowBlank="1" showInputMessage="1" showErrorMessage="1" sqref="D2" xr:uid="{DF578606-D891-4B85-A224-89F7B9C44466}">
      <formula1>$AQ$7:$AR$7</formula1>
    </dataValidation>
    <dataValidation type="whole" allowBlank="1" showInputMessage="1" showErrorMessage="1" sqref="D3" xr:uid="{B92256B6-0165-44E4-88F3-53C66EFA8964}">
      <formula1>1000000000</formula1>
      <formula2>9999999999</formula2>
    </dataValidation>
    <dataValidation type="list" allowBlank="1" showInputMessage="1" showErrorMessage="1" sqref="B12:B65" xr:uid="{16F0C680-173A-41A0-8772-D63C21A44B06}">
      <formula1>$AJ$7:$AP$7</formula1>
    </dataValidation>
    <dataValidation type="list" allowBlank="1" showInputMessage="1" showErrorMessage="1" sqref="E9:E65 C9:C65" xr:uid="{E344BA6B-D44A-4409-9FEC-1CEE9462F676}">
      <formula1>$AI$7</formula1>
    </dataValidation>
    <dataValidation type="whole" allowBlank="1" showInputMessage="1" showErrorMessage="1" sqref="Q12:Q13 T12:T13 Q63:Q64 T63:T64 Q60:Q61 T60:T61 Q57:Q58 T57:T58 Q15:Q16 T15:T16 Q18:Q19 T18:T19 Q21:Q22 T21:T22 Q24:Q25 T24:T25 Q27:Q28 T27:T28 Q30:Q31 T30:T31 Q33:Q34 T33:T34 Q36:Q37 T36:T37 Q39:Q40 T39:T40 Q42:Q43 T42:T43 Q45:Q46 T45:T46 Q48:Q49 T48:T49 Q51:Q52 T51:T52 Q54:Q55 T54:T55 Q9:Q10 T9:T10" xr:uid="{FEC4E2E0-A121-4463-BE96-586AF1B49A0B}">
      <formula1>0</formula1>
      <formula2>59</formula2>
    </dataValidation>
    <dataValidation type="whole" allowBlank="1" showInputMessage="1" showErrorMessage="1" sqref="O12:O13 R12:R13 O63:O64 R63:R64 O60:O61 R60:R61 O57:O58 R57:R58 O15:O16 R15:R16 O18:O19 R18:R19 O21:O22 R21:R22 O24:O25 R24:R25 O27:O28 R27:R28 O30:O31 R30:R31 O33:O34 R33:R34 O36:O37 R36:R37 O39:O40 R39:R40 O42:O43 R42:R43 O45:O46 R45:R46 O48:O49 R48:R49 O51:O52 R51:R52 O54:O55 R54:R55 O9:O10 R9:R10" xr:uid="{8CF090E5-D59B-45C4-9BE4-F094AC4E9F95}">
      <formula1>0</formula1>
      <formula2>23</formula2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9C4F-40CE-49B8-9339-859B9CE37FAC}">
  <sheetPr>
    <pageSetUpPr fitToPage="1"/>
  </sheetPr>
  <dimension ref="A1:BA51"/>
  <sheetViews>
    <sheetView showGridLines="0" view="pageBreakPreview" zoomScale="40" zoomScaleNormal="40" zoomScaleSheetLayoutView="40" workbookViewId="0">
      <selection activeCell="D2" sqref="D2:F2"/>
    </sheetView>
  </sheetViews>
  <sheetFormatPr defaultColWidth="9" defaultRowHeight="14" x14ac:dyDescent="0.2"/>
  <cols>
    <col min="1" max="2" width="7.26953125" style="21" customWidth="1"/>
    <col min="3" max="3" width="4.54296875" style="21" customWidth="1"/>
    <col min="4" max="4" width="34.453125" style="21" customWidth="1"/>
    <col min="5" max="5" width="4.54296875" style="21" customWidth="1"/>
    <col min="6" max="6" width="34.81640625" style="21" customWidth="1"/>
    <col min="7" max="7" width="3.1796875" style="21" customWidth="1"/>
    <col min="8" max="8" width="11.453125" style="21" customWidth="1"/>
    <col min="9" max="9" width="2.81640625" style="21" customWidth="1"/>
    <col min="10" max="10" width="11.453125" style="21" customWidth="1"/>
    <col min="11" max="11" width="11.36328125" style="21" customWidth="1"/>
    <col min="12" max="12" width="2.81640625" style="21" customWidth="1"/>
    <col min="13" max="13" width="11.453125" style="21" customWidth="1"/>
    <col min="14" max="14" width="15.54296875" style="21" customWidth="1"/>
    <col min="15" max="15" width="3.26953125" style="21" customWidth="1"/>
    <col min="16" max="16" width="15.54296875" style="21" customWidth="1"/>
    <col min="17" max="17" width="3.26953125" style="21" customWidth="1"/>
    <col min="18" max="18" width="11.36328125" style="21" hidden="1" customWidth="1"/>
    <col min="19" max="19" width="10.453125" style="21" customWidth="1"/>
    <col min="20" max="20" width="10.453125" style="38" hidden="1" customWidth="1"/>
    <col min="21" max="22" width="10.453125" style="21" hidden="1" customWidth="1"/>
    <col min="23" max="23" width="10.453125" style="38" hidden="1" customWidth="1"/>
    <col min="24" max="27" width="10.453125" style="21" hidden="1" customWidth="1"/>
    <col min="28" max="28" width="10.453125" style="21" customWidth="1"/>
    <col min="29" max="30" width="11.90625" style="21" customWidth="1"/>
    <col min="31" max="31" width="19.90625" style="21" customWidth="1"/>
    <col min="32" max="35" width="5.36328125" style="21" customWidth="1"/>
    <col min="36" max="36" width="9.1796875" style="21" customWidth="1"/>
    <col min="37" max="37" width="9.6328125" style="21" customWidth="1"/>
    <col min="38" max="38" width="4.26953125" style="31" hidden="1" customWidth="1"/>
    <col min="39" max="45" width="4.54296875" style="31" hidden="1" customWidth="1"/>
    <col min="46" max="46" width="22.81640625" style="21" hidden="1" customWidth="1"/>
    <col min="47" max="47" width="28.26953125" style="21" hidden="1" customWidth="1"/>
    <col min="48" max="16384" width="9" style="21"/>
  </cols>
  <sheetData>
    <row r="1" spans="1:53" ht="41.5" customHeight="1" thickBot="1" x14ac:dyDescent="0.25">
      <c r="A1" s="333" t="s">
        <v>163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21"/>
      <c r="AM1" s="21"/>
      <c r="AN1" s="21"/>
      <c r="AO1" s="21"/>
      <c r="AP1" s="21"/>
      <c r="AQ1" s="21"/>
      <c r="AR1" s="21"/>
      <c r="AS1" s="21"/>
    </row>
    <row r="2" spans="1:53" s="22" customFormat="1" ht="58" customHeight="1" x14ac:dyDescent="0.2">
      <c r="A2" s="166" t="s">
        <v>110</v>
      </c>
      <c r="B2" s="167"/>
      <c r="C2" s="167"/>
      <c r="D2" s="342"/>
      <c r="E2" s="343"/>
      <c r="F2" s="344"/>
      <c r="G2" s="140"/>
      <c r="H2" s="336" t="s">
        <v>182</v>
      </c>
      <c r="I2" s="337"/>
      <c r="J2" s="169"/>
      <c r="K2" s="169"/>
      <c r="L2" s="169"/>
      <c r="M2" s="169"/>
      <c r="N2" s="170"/>
      <c r="O2" s="141"/>
      <c r="P2" s="179" t="s">
        <v>178</v>
      </c>
      <c r="Q2" s="180"/>
      <c r="R2" s="371" t="s">
        <v>4</v>
      </c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39"/>
      <c r="AD2" s="339"/>
      <c r="AE2" s="142" t="s">
        <v>5</v>
      </c>
      <c r="AF2" s="339"/>
      <c r="AG2" s="339"/>
      <c r="AH2" s="339"/>
      <c r="AI2" s="339"/>
      <c r="AJ2" s="338" t="s">
        <v>24</v>
      </c>
      <c r="AK2" s="180"/>
      <c r="AL2" s="26"/>
      <c r="AM2" s="26"/>
      <c r="AN2" s="26"/>
      <c r="AO2" s="26"/>
      <c r="AP2" s="26"/>
      <c r="AQ2" s="26"/>
      <c r="AR2" s="26"/>
      <c r="AS2" s="26"/>
    </row>
    <row r="3" spans="1:53" s="27" customFormat="1" ht="58" customHeight="1" thickBot="1" x14ac:dyDescent="0.25">
      <c r="A3" s="173" t="s">
        <v>111</v>
      </c>
      <c r="B3" s="174"/>
      <c r="C3" s="174"/>
      <c r="D3" s="345"/>
      <c r="E3" s="346"/>
      <c r="F3" s="347"/>
      <c r="G3" s="143"/>
      <c r="H3" s="189" t="s">
        <v>183</v>
      </c>
      <c r="I3" s="190"/>
      <c r="J3" s="320"/>
      <c r="K3" s="320"/>
      <c r="L3" s="320"/>
      <c r="M3" s="320"/>
      <c r="N3" s="321"/>
      <c r="O3" s="141"/>
      <c r="P3" s="181" t="s">
        <v>179</v>
      </c>
      <c r="Q3" s="182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70"/>
      <c r="AL3" s="28"/>
      <c r="AM3" s="28"/>
      <c r="AN3" s="28"/>
      <c r="AO3" s="28"/>
      <c r="AP3" s="28"/>
      <c r="AQ3" s="28"/>
      <c r="AR3" s="28"/>
      <c r="AS3" s="28"/>
    </row>
    <row r="4" spans="1:53" s="27" customFormat="1" ht="58" customHeight="1" thickBot="1" x14ac:dyDescent="0.25">
      <c r="A4" s="173" t="s">
        <v>147</v>
      </c>
      <c r="B4" s="174"/>
      <c r="C4" s="174"/>
      <c r="D4" s="345"/>
      <c r="E4" s="346"/>
      <c r="F4" s="347"/>
      <c r="G4" s="143"/>
      <c r="H4" s="143"/>
      <c r="I4" s="144"/>
      <c r="J4" s="28"/>
      <c r="K4" s="144"/>
      <c r="L4" s="144"/>
      <c r="M4" s="144"/>
      <c r="N4" s="144"/>
      <c r="O4" s="144"/>
      <c r="P4" s="181" t="s">
        <v>181</v>
      </c>
      <c r="Q4" s="182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367"/>
      <c r="AL4" s="28"/>
      <c r="AM4" s="28"/>
      <c r="AN4" s="28"/>
      <c r="AO4" s="28"/>
      <c r="AP4" s="28"/>
      <c r="AQ4" s="28"/>
      <c r="AR4" s="28"/>
      <c r="AS4" s="28"/>
    </row>
    <row r="5" spans="1:53" s="27" customFormat="1" ht="58" customHeight="1" thickBot="1" x14ac:dyDescent="0.25">
      <c r="A5" s="327" t="s">
        <v>113</v>
      </c>
      <c r="B5" s="328"/>
      <c r="C5" s="329"/>
      <c r="D5" s="348"/>
      <c r="E5" s="349"/>
      <c r="F5" s="350"/>
      <c r="G5" s="143"/>
      <c r="H5" s="322" t="s">
        <v>150</v>
      </c>
      <c r="I5" s="323"/>
      <c r="J5" s="324"/>
      <c r="K5" s="260"/>
      <c r="L5" s="261"/>
      <c r="M5" s="262"/>
      <c r="N5" s="40" t="s">
        <v>151</v>
      </c>
      <c r="O5" s="28"/>
      <c r="P5" s="189"/>
      <c r="Q5" s="257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368"/>
      <c r="AL5" s="28"/>
      <c r="AM5" s="28"/>
      <c r="AN5" s="28"/>
      <c r="AO5" s="28"/>
      <c r="AP5" s="28"/>
      <c r="AQ5" s="28"/>
      <c r="AR5" s="28"/>
      <c r="AS5" s="28"/>
    </row>
    <row r="6" spans="1:53" ht="14.5" thickBot="1" x14ac:dyDescent="0.25">
      <c r="A6" s="145"/>
      <c r="B6" s="146"/>
      <c r="C6" s="146"/>
      <c r="D6" s="146"/>
      <c r="E6" s="146"/>
      <c r="F6" s="146"/>
      <c r="H6" s="146"/>
      <c r="I6" s="146"/>
      <c r="J6" s="146"/>
      <c r="K6" s="146"/>
      <c r="L6" s="146"/>
      <c r="M6" s="146"/>
      <c r="N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7"/>
      <c r="AF6" s="146"/>
      <c r="AG6" s="146"/>
      <c r="AH6" s="148"/>
      <c r="AI6" s="148"/>
      <c r="AJ6" s="148"/>
      <c r="AK6" s="149"/>
      <c r="AL6" s="30"/>
      <c r="AM6" s="30"/>
      <c r="AN6" s="30"/>
      <c r="AO6" s="30"/>
      <c r="AP6" s="30"/>
      <c r="AQ6" s="30"/>
      <c r="AR6" s="21"/>
      <c r="AS6" s="21"/>
      <c r="AT6" s="31"/>
      <c r="AU6" s="31"/>
      <c r="AV6" s="31"/>
      <c r="AW6" s="31"/>
      <c r="AX6" s="31"/>
      <c r="AY6" s="31"/>
      <c r="AZ6" s="31"/>
      <c r="BA6" s="31"/>
    </row>
    <row r="7" spans="1:53" s="31" customFormat="1" ht="63" customHeight="1" x14ac:dyDescent="0.2">
      <c r="A7" s="372" t="s">
        <v>185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4"/>
      <c r="AL7" s="31" t="s">
        <v>166</v>
      </c>
    </row>
    <row r="8" spans="1:53" s="31" customFormat="1" ht="63" customHeight="1" thickBot="1" x14ac:dyDescent="0.25">
      <c r="A8" s="375"/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7"/>
    </row>
    <row r="9" spans="1:53" ht="16.5" x14ac:dyDescent="0.2">
      <c r="A9" s="330" t="s">
        <v>114</v>
      </c>
      <c r="B9" s="354" t="s">
        <v>115</v>
      </c>
      <c r="C9" s="304" t="s">
        <v>180</v>
      </c>
      <c r="D9" s="304"/>
      <c r="E9" s="304"/>
      <c r="F9" s="304"/>
      <c r="G9" s="304"/>
      <c r="H9" s="304" t="s">
        <v>117</v>
      </c>
      <c r="I9" s="304"/>
      <c r="J9" s="304"/>
      <c r="K9" s="304"/>
      <c r="L9" s="304"/>
      <c r="M9" s="304"/>
      <c r="N9" s="304"/>
      <c r="O9" s="304"/>
      <c r="P9" s="304"/>
      <c r="Q9" s="304"/>
      <c r="R9" s="150"/>
      <c r="S9" s="340" t="s">
        <v>118</v>
      </c>
      <c r="T9" s="340"/>
      <c r="U9" s="340"/>
      <c r="V9" s="340"/>
      <c r="W9" s="340"/>
      <c r="X9" s="340"/>
      <c r="Y9" s="340"/>
      <c r="Z9" s="340"/>
      <c r="AA9" s="340"/>
      <c r="AB9" s="340"/>
      <c r="AC9" s="340" t="s">
        <v>184</v>
      </c>
      <c r="AD9" s="340"/>
      <c r="AE9" s="340"/>
      <c r="AF9" s="340"/>
      <c r="AG9" s="340"/>
      <c r="AH9" s="340"/>
      <c r="AI9" s="340"/>
      <c r="AJ9" s="304" t="s">
        <v>119</v>
      </c>
      <c r="AK9" s="317"/>
      <c r="AL9" s="33" t="s">
        <v>120</v>
      </c>
      <c r="AM9" s="33" t="s">
        <v>121</v>
      </c>
      <c r="AN9" s="33" t="s">
        <v>122</v>
      </c>
      <c r="AO9" s="33" t="s">
        <v>123</v>
      </c>
      <c r="AP9" s="33" t="s">
        <v>124</v>
      </c>
      <c r="AQ9" s="33" t="s">
        <v>125</v>
      </c>
      <c r="AR9" s="33" t="s">
        <v>126</v>
      </c>
      <c r="AS9" s="33" t="s">
        <v>11</v>
      </c>
      <c r="AT9" s="34" t="s">
        <v>153</v>
      </c>
      <c r="AU9" s="34" t="s">
        <v>152</v>
      </c>
    </row>
    <row r="10" spans="1:53" s="31" customFormat="1" ht="17" thickBot="1" x14ac:dyDescent="0.25">
      <c r="A10" s="331"/>
      <c r="B10" s="355"/>
      <c r="C10" s="305" t="s">
        <v>130</v>
      </c>
      <c r="D10" s="305"/>
      <c r="E10" s="305"/>
      <c r="F10" s="305"/>
      <c r="G10" s="305"/>
      <c r="H10" s="305" t="s">
        <v>131</v>
      </c>
      <c r="I10" s="305"/>
      <c r="J10" s="305"/>
      <c r="K10" s="305" t="s">
        <v>132</v>
      </c>
      <c r="L10" s="305"/>
      <c r="M10" s="305"/>
      <c r="N10" s="314" t="s">
        <v>133</v>
      </c>
      <c r="O10" s="314"/>
      <c r="P10" s="305" t="s">
        <v>134</v>
      </c>
      <c r="Q10" s="305"/>
      <c r="R10" s="152" t="s">
        <v>177</v>
      </c>
      <c r="S10" s="153" t="s">
        <v>162</v>
      </c>
      <c r="T10" s="154" t="s">
        <v>175</v>
      </c>
      <c r="U10" s="154" t="s">
        <v>171</v>
      </c>
      <c r="V10" s="154" t="s">
        <v>172</v>
      </c>
      <c r="W10" s="154" t="s">
        <v>167</v>
      </c>
      <c r="X10" s="154" t="s">
        <v>176</v>
      </c>
      <c r="Y10" s="154" t="s">
        <v>173</v>
      </c>
      <c r="Z10" s="154" t="s">
        <v>174</v>
      </c>
      <c r="AA10" s="154" t="s">
        <v>168</v>
      </c>
      <c r="AB10" s="151" t="s">
        <v>137</v>
      </c>
      <c r="AC10" s="341"/>
      <c r="AD10" s="341"/>
      <c r="AE10" s="341"/>
      <c r="AF10" s="341"/>
      <c r="AG10" s="341"/>
      <c r="AH10" s="341"/>
      <c r="AI10" s="341"/>
      <c r="AJ10" s="305"/>
      <c r="AK10" s="318"/>
    </row>
    <row r="11" spans="1:53" s="31" customFormat="1" ht="49.5" customHeight="1" x14ac:dyDescent="0.2">
      <c r="A11" s="235" t="s">
        <v>138</v>
      </c>
      <c r="B11" s="236"/>
      <c r="C11" s="123" t="s">
        <v>143</v>
      </c>
      <c r="D11" s="114" t="s">
        <v>156</v>
      </c>
      <c r="E11" s="124"/>
      <c r="F11" s="300" t="s">
        <v>157</v>
      </c>
      <c r="G11" s="301"/>
      <c r="H11" s="360">
        <v>7</v>
      </c>
      <c r="I11" s="229" t="s">
        <v>141</v>
      </c>
      <c r="J11" s="230">
        <v>30</v>
      </c>
      <c r="K11" s="242">
        <v>8</v>
      </c>
      <c r="L11" s="229" t="s">
        <v>141</v>
      </c>
      <c r="M11" s="230">
        <v>50</v>
      </c>
      <c r="N11" s="307">
        <v>5.5567129629629619E-2</v>
      </c>
      <c r="O11" s="307"/>
      <c r="P11" s="310" t="s">
        <v>170</v>
      </c>
      <c r="Q11" s="310"/>
      <c r="R11" s="127"/>
      <c r="S11" s="288">
        <v>1</v>
      </c>
      <c r="T11" s="134"/>
      <c r="U11" s="134"/>
      <c r="V11" s="134"/>
      <c r="W11" s="135"/>
      <c r="X11" s="135"/>
      <c r="Y11" s="134"/>
      <c r="Z11" s="134"/>
      <c r="AA11" s="135"/>
      <c r="AB11" s="288">
        <v>1</v>
      </c>
      <c r="AC11" s="288"/>
      <c r="AD11" s="288"/>
      <c r="AE11" s="288"/>
      <c r="AF11" s="288"/>
      <c r="AG11" s="288"/>
      <c r="AH11" s="288"/>
      <c r="AI11" s="288"/>
      <c r="AJ11" s="288"/>
      <c r="AK11" s="289"/>
    </row>
    <row r="12" spans="1:53" s="31" customFormat="1" ht="49.5" customHeight="1" thickBot="1" x14ac:dyDescent="0.25">
      <c r="A12" s="237"/>
      <c r="B12" s="238"/>
      <c r="C12" s="128"/>
      <c r="D12" s="129" t="s">
        <v>154</v>
      </c>
      <c r="E12" s="128"/>
      <c r="F12" s="351" t="s">
        <v>155</v>
      </c>
      <c r="G12" s="352"/>
      <c r="H12" s="361"/>
      <c r="I12" s="358"/>
      <c r="J12" s="359"/>
      <c r="K12" s="243"/>
      <c r="L12" s="358"/>
      <c r="M12" s="359"/>
      <c r="N12" s="308"/>
      <c r="O12" s="308"/>
      <c r="P12" s="311"/>
      <c r="Q12" s="311"/>
      <c r="R12" s="130"/>
      <c r="S12" s="334"/>
      <c r="T12" s="131"/>
      <c r="U12" s="131"/>
      <c r="V12" s="131"/>
      <c r="W12" s="132"/>
      <c r="X12" s="132"/>
      <c r="Y12" s="131"/>
      <c r="Z12" s="131"/>
      <c r="AA12" s="132"/>
      <c r="AB12" s="334"/>
      <c r="AC12" s="334"/>
      <c r="AD12" s="334"/>
      <c r="AE12" s="334"/>
      <c r="AF12" s="334"/>
      <c r="AG12" s="334"/>
      <c r="AH12" s="334"/>
      <c r="AI12" s="334"/>
      <c r="AJ12" s="334"/>
      <c r="AK12" s="335"/>
    </row>
    <row r="13" spans="1:53" s="31" customFormat="1" ht="49.5" customHeight="1" x14ac:dyDescent="0.2">
      <c r="A13" s="369"/>
      <c r="B13" s="209"/>
      <c r="C13" s="126"/>
      <c r="D13" s="114" t="s">
        <v>156</v>
      </c>
      <c r="E13" s="126"/>
      <c r="F13" s="300" t="s">
        <v>157</v>
      </c>
      <c r="G13" s="301"/>
      <c r="H13" s="356"/>
      <c r="I13" s="223" t="s">
        <v>141</v>
      </c>
      <c r="J13" s="226"/>
      <c r="K13" s="220"/>
      <c r="L13" s="223" t="s">
        <v>141</v>
      </c>
      <c r="M13" s="226"/>
      <c r="N13" s="266" t="str">
        <f>IF(M13="","",TIME(K13,M13,1)-TIME(H13,J13,0))</f>
        <v/>
      </c>
      <c r="O13" s="266"/>
      <c r="P13" s="312" t="str">
        <f>IF(N13="","",IF(N13&lt;TIME(0,45,0),"0.5H",IF(TIME(0,44,59)&lt;N13,"1.0H","")))</f>
        <v/>
      </c>
      <c r="Q13" s="313"/>
      <c r="R13" s="296" t="e">
        <f>N13-TIME(1,0,0)</f>
        <v>#VALUE!</v>
      </c>
      <c r="S13" s="246" t="str">
        <f>IFERROR(IF(MINUTE(R13)&lt;15,HOUR(R13)*2,IF(AND(14&lt;MINUTE(R13),MINUTE(R13)&lt;45),HOUR(R13)*2+1,HOUR(R13)*2+2)),"")</f>
        <v/>
      </c>
      <c r="T13" s="280" t="str">
        <f>IF(TIME(K13,M13,59)&lt;TIME(8,0,0),"終了時間が8時未満","終了時間が8時以降")</f>
        <v>終了時間が8時未満</v>
      </c>
      <c r="U13" s="298">
        <f>IF(T13="終了時間が8時以降",IF(TIME(8,0,1)-TIME(H13,J13,0)&lt;TIME(0,14,59),0,TIME(8,0,1)-TIME(H13,J13,0)),0)</f>
        <v>0</v>
      </c>
      <c r="V13" s="298">
        <f>IF(T13="終了時間が8時未満",IF(TIME(K13,M13,1)-TIME(H13,J13,0)&lt;TIME(0,14,59),0,TIME(K13,M13,1)-TIME(H13,J13,0)),0)</f>
        <v>0</v>
      </c>
      <c r="W13" s="282">
        <f>IF(H13="",0,ROUND((U13+V13)/TIME(0,30,0),0))</f>
        <v>0</v>
      </c>
      <c r="X13" s="282" t="str">
        <f>IF(TIME(H13,J13,59)&lt;TIME(18,0,0),"開始時間が18時未満","開始時間が18時以降")</f>
        <v>開始時間が18時未満</v>
      </c>
      <c r="Y13" s="280">
        <f>IF(X13="開始時間が18時未満",IF(TIME(K13,M13,1)-TIME(18,0,0)&lt;TIME(0,14,59),0,TIME(K13,M13,1)-TIME(18,0,0)),0)</f>
        <v>0</v>
      </c>
      <c r="Z13" s="280">
        <f>IF(X13="開始時間が18時以降",IF(TIME(K13,M13,1)-TIME(H13,J13,0)&lt;TIME(0,14,59),0,TIME(K13,M13,1)-TIME(H13,J13,0)),0)</f>
        <v>0</v>
      </c>
      <c r="AA13" s="282">
        <f>IF(H13="",0,ROUND((Y13+Z13)/TIME(0,30,0),0))</f>
        <v>0</v>
      </c>
      <c r="AB13" s="284" t="str">
        <f>IF(W13+AA13=0,"",W13+AA13)</f>
        <v/>
      </c>
      <c r="AC13" s="286"/>
      <c r="AD13" s="286"/>
      <c r="AE13" s="286"/>
      <c r="AF13" s="286"/>
      <c r="AG13" s="286"/>
      <c r="AH13" s="286"/>
      <c r="AI13" s="286"/>
      <c r="AJ13" s="288"/>
      <c r="AK13" s="289"/>
    </row>
    <row r="14" spans="1:53" s="31" customFormat="1" ht="49.5" customHeight="1" x14ac:dyDescent="0.2">
      <c r="A14" s="208"/>
      <c r="B14" s="209"/>
      <c r="C14" s="113"/>
      <c r="D14" s="115" t="s">
        <v>154</v>
      </c>
      <c r="E14" s="113"/>
      <c r="F14" s="302" t="s">
        <v>155</v>
      </c>
      <c r="G14" s="303"/>
      <c r="H14" s="357"/>
      <c r="I14" s="224"/>
      <c r="J14" s="226"/>
      <c r="K14" s="220"/>
      <c r="L14" s="223"/>
      <c r="M14" s="226"/>
      <c r="N14" s="309"/>
      <c r="O14" s="309"/>
      <c r="P14" s="312"/>
      <c r="Q14" s="313"/>
      <c r="R14" s="296"/>
      <c r="S14" s="306"/>
      <c r="T14" s="332"/>
      <c r="U14" s="326"/>
      <c r="V14" s="326"/>
      <c r="W14" s="325"/>
      <c r="X14" s="325"/>
      <c r="Y14" s="332"/>
      <c r="Z14" s="332"/>
      <c r="AA14" s="325"/>
      <c r="AB14" s="269"/>
      <c r="AC14" s="319"/>
      <c r="AD14" s="319"/>
      <c r="AE14" s="319"/>
      <c r="AF14" s="319"/>
      <c r="AG14" s="319"/>
      <c r="AH14" s="319"/>
      <c r="AI14" s="319"/>
      <c r="AJ14" s="315"/>
      <c r="AK14" s="316"/>
    </row>
    <row r="15" spans="1:53" s="31" customFormat="1" ht="49.5" customHeight="1" x14ac:dyDescent="0.2">
      <c r="A15" s="251"/>
      <c r="B15" s="252"/>
      <c r="C15" s="113"/>
      <c r="D15" s="114" t="s">
        <v>156</v>
      </c>
      <c r="E15" s="113"/>
      <c r="F15" s="302" t="s">
        <v>157</v>
      </c>
      <c r="G15" s="303"/>
      <c r="H15" s="255"/>
      <c r="I15" s="256" t="s">
        <v>141</v>
      </c>
      <c r="J15" s="263"/>
      <c r="K15" s="255"/>
      <c r="L15" s="256" t="s">
        <v>141</v>
      </c>
      <c r="M15" s="263"/>
      <c r="N15" s="309" t="str">
        <f>IF(M15="","",TIME(K15,M15,1)-TIME(H15,J15,0))</f>
        <v/>
      </c>
      <c r="O15" s="309"/>
      <c r="P15" s="306" t="str">
        <f>IF(N15="","",IF(N15&lt;TIME(0,45,0),"0.5H",IF(TIME(0,44,59)&lt;N15,"1.0H","")))</f>
        <v/>
      </c>
      <c r="Q15" s="306"/>
      <c r="R15" s="296" t="e">
        <f>N15-TIME(1,0,0)</f>
        <v>#VALUE!</v>
      </c>
      <c r="S15" s="306" t="str">
        <f>IFERROR(IF(MINUTE(R15)&lt;15,HOUR(R15)*2,IF(AND(14&lt;MINUTE(R15),MINUTE(R15)&lt;45),HOUR(R15)*2+1,HOUR(R15)*2+2)),"")</f>
        <v/>
      </c>
      <c r="T15" s="332" t="str">
        <f>IF(TIME(K15,M15,59)&lt;TIME(8,0,0),"終了時間が8時未満","終了時間が8時以降")</f>
        <v>終了時間が8時未満</v>
      </c>
      <c r="U15" s="326">
        <f>IF(T15="終了時間が8時以降",IF(TIME(8,0,1)-TIME(H15,J15,0)&lt;TIME(0,14,59),0,TIME(8,0,1)-TIME(H15,J15,0)),0)</f>
        <v>0</v>
      </c>
      <c r="V15" s="326">
        <f>IF(T15="終了時間が8時未満",IF(TIME(K15,M15,1)-TIME(H15,J15,0)&lt;TIME(0,14,59),0,TIME(K15,M15,1)-TIME(H15,J15,0)),0)</f>
        <v>0</v>
      </c>
      <c r="W15" s="325">
        <f>IF(H15="",0,ROUND((U15+V15)/TIME(0,30,0),0))</f>
        <v>0</v>
      </c>
      <c r="X15" s="325" t="str">
        <f>IF(TIME(H15,J15,59)&lt;TIME(18,0,0),"開始時間が18時未満","開始時間が18時以降")</f>
        <v>開始時間が18時未満</v>
      </c>
      <c r="Y15" s="332">
        <f>IF(X15="開始時間が18時未満",IF(TIME(K15,M15,1)-TIME(18,0,0)&lt;TIME(0,14,59),0,TIME(K15,M15,1)-TIME(18,0,0)),0)</f>
        <v>0</v>
      </c>
      <c r="Z15" s="332">
        <f>IF(X15="開始時間が18時以降",IF(TIME(K15,M15,1)-TIME(H15,J15,0)&lt;TIME(0,14,59),0,TIME(K15,M15,1)-TIME(H15,J15,0)),0)</f>
        <v>0</v>
      </c>
      <c r="AA15" s="325">
        <f>IF(H15="",0,ROUND((Y15+Z15)/TIME(0,30,0),0))</f>
        <v>0</v>
      </c>
      <c r="AB15" s="269" t="str">
        <f>IF(W15+AA15=0,"",W15+AA15)</f>
        <v/>
      </c>
      <c r="AC15" s="319"/>
      <c r="AD15" s="319"/>
      <c r="AE15" s="319"/>
      <c r="AF15" s="319"/>
      <c r="AG15" s="319"/>
      <c r="AH15" s="319"/>
      <c r="AI15" s="319"/>
      <c r="AJ15" s="315"/>
      <c r="AK15" s="316"/>
    </row>
    <row r="16" spans="1:53" s="31" customFormat="1" ht="49.5" customHeight="1" x14ac:dyDescent="0.2">
      <c r="A16" s="207"/>
      <c r="B16" s="209"/>
      <c r="C16" s="113"/>
      <c r="D16" s="115" t="s">
        <v>154</v>
      </c>
      <c r="E16" s="113"/>
      <c r="F16" s="302" t="s">
        <v>155</v>
      </c>
      <c r="G16" s="303"/>
      <c r="H16" s="220"/>
      <c r="I16" s="223"/>
      <c r="J16" s="226"/>
      <c r="K16" s="220"/>
      <c r="L16" s="223"/>
      <c r="M16" s="226"/>
      <c r="N16" s="309"/>
      <c r="O16" s="309"/>
      <c r="P16" s="306"/>
      <c r="Q16" s="306"/>
      <c r="R16" s="296"/>
      <c r="S16" s="306"/>
      <c r="T16" s="332"/>
      <c r="U16" s="326"/>
      <c r="V16" s="326"/>
      <c r="W16" s="325"/>
      <c r="X16" s="325"/>
      <c r="Y16" s="332"/>
      <c r="Z16" s="332"/>
      <c r="AA16" s="325"/>
      <c r="AB16" s="269"/>
      <c r="AC16" s="319"/>
      <c r="AD16" s="319"/>
      <c r="AE16" s="319"/>
      <c r="AF16" s="319"/>
      <c r="AG16" s="319"/>
      <c r="AH16" s="319"/>
      <c r="AI16" s="319"/>
      <c r="AJ16" s="315"/>
      <c r="AK16" s="316"/>
    </row>
    <row r="17" spans="1:37" s="31" customFormat="1" ht="49.5" customHeight="1" x14ac:dyDescent="0.2">
      <c r="A17" s="251"/>
      <c r="B17" s="252"/>
      <c r="C17" s="113"/>
      <c r="D17" s="114" t="s">
        <v>156</v>
      </c>
      <c r="E17" s="113"/>
      <c r="F17" s="302" t="s">
        <v>157</v>
      </c>
      <c r="G17" s="303"/>
      <c r="H17" s="255"/>
      <c r="I17" s="256" t="s">
        <v>141</v>
      </c>
      <c r="J17" s="263"/>
      <c r="K17" s="255"/>
      <c r="L17" s="256" t="s">
        <v>141</v>
      </c>
      <c r="M17" s="263"/>
      <c r="N17" s="309" t="str">
        <f>IF(M17="","",TIME(K17,M17,1)-TIME(H17,J17,0))</f>
        <v/>
      </c>
      <c r="O17" s="309"/>
      <c r="P17" s="306" t="str">
        <f>IF(N17="","",IF(N17&lt;TIME(0,45,0),"0.5H",IF(TIME(0,44,59)&lt;N17,"1.0H","")))</f>
        <v/>
      </c>
      <c r="Q17" s="306"/>
      <c r="R17" s="296" t="e">
        <f>N17-TIME(1,0,0)</f>
        <v>#VALUE!</v>
      </c>
      <c r="S17" s="306" t="str">
        <f>IFERROR(IF(MINUTE(R17)&lt;15,HOUR(R17)*2,IF(AND(14&lt;MINUTE(R17),MINUTE(R17)&lt;45),HOUR(R17)*2+1,HOUR(R17)*2+2)),"")</f>
        <v/>
      </c>
      <c r="T17" s="332" t="str">
        <f>IF(TIME(K17,M17,59)&lt;TIME(8,0,0),"終了時間が8時未満","終了時間が8時以降")</f>
        <v>終了時間が8時未満</v>
      </c>
      <c r="U17" s="326">
        <f>IF(T17="終了時間が8時以降",IF(TIME(8,0,1)-TIME(H17,J17,0)&lt;TIME(0,14,59),0,TIME(8,0,1)-TIME(H17,J17,0)),0)</f>
        <v>0</v>
      </c>
      <c r="V17" s="326">
        <f>IF(T17="終了時間が8時未満",IF(TIME(K17,M17,1)-TIME(H17,J17,0)&lt;TIME(0,14,59),0,TIME(K17,M17,1)-TIME(H17,J17,0)),0)</f>
        <v>0</v>
      </c>
      <c r="W17" s="325">
        <f>IF(H17="",0,ROUND((U17+V17)/TIME(0,30,0),0))</f>
        <v>0</v>
      </c>
      <c r="X17" s="325" t="str">
        <f>IF(TIME(H17,J17,59)&lt;TIME(18,0,0),"開始時間が18時未満","開始時間が18時以降")</f>
        <v>開始時間が18時未満</v>
      </c>
      <c r="Y17" s="332">
        <f>IF(X17="開始時間が18時未満",IF(TIME(K17,M17,1)-TIME(18,0,0)&lt;TIME(0,14,59),0,TIME(K17,M17,1)-TIME(18,0,0)),0)</f>
        <v>0</v>
      </c>
      <c r="Z17" s="332">
        <f>IF(X17="開始時間が18時以降",IF(TIME(K17,M17,1)-TIME(H17,J17,0)&lt;TIME(0,14,59),0,TIME(K17,M17,1)-TIME(H17,J17,0)),0)</f>
        <v>0</v>
      </c>
      <c r="AA17" s="325">
        <f>IF(H17="",0,ROUND((Y17+Z17)/TIME(0,30,0),0))</f>
        <v>0</v>
      </c>
      <c r="AB17" s="269" t="str">
        <f>IF(W17+AA17=0,"",W17+AA17)</f>
        <v/>
      </c>
      <c r="AC17" s="319"/>
      <c r="AD17" s="319"/>
      <c r="AE17" s="319"/>
      <c r="AF17" s="319"/>
      <c r="AG17" s="319"/>
      <c r="AH17" s="319"/>
      <c r="AI17" s="319"/>
      <c r="AJ17" s="315"/>
      <c r="AK17" s="316"/>
    </row>
    <row r="18" spans="1:37" s="31" customFormat="1" ht="49.5" customHeight="1" x14ac:dyDescent="0.2">
      <c r="A18" s="207"/>
      <c r="B18" s="209"/>
      <c r="C18" s="113"/>
      <c r="D18" s="115" t="s">
        <v>154</v>
      </c>
      <c r="E18" s="113"/>
      <c r="F18" s="302" t="s">
        <v>155</v>
      </c>
      <c r="G18" s="303"/>
      <c r="H18" s="220"/>
      <c r="I18" s="223"/>
      <c r="J18" s="226"/>
      <c r="K18" s="220"/>
      <c r="L18" s="223"/>
      <c r="M18" s="226"/>
      <c r="N18" s="309"/>
      <c r="O18" s="309"/>
      <c r="P18" s="306"/>
      <c r="Q18" s="306"/>
      <c r="R18" s="296"/>
      <c r="S18" s="306"/>
      <c r="T18" s="332"/>
      <c r="U18" s="326"/>
      <c r="V18" s="326"/>
      <c r="W18" s="325"/>
      <c r="X18" s="325"/>
      <c r="Y18" s="332"/>
      <c r="Z18" s="332"/>
      <c r="AA18" s="325"/>
      <c r="AB18" s="269"/>
      <c r="AC18" s="319"/>
      <c r="AD18" s="319"/>
      <c r="AE18" s="319"/>
      <c r="AF18" s="319"/>
      <c r="AG18" s="319"/>
      <c r="AH18" s="319"/>
      <c r="AI18" s="319"/>
      <c r="AJ18" s="315"/>
      <c r="AK18" s="316"/>
    </row>
    <row r="19" spans="1:37" s="31" customFormat="1" ht="49.5" customHeight="1" x14ac:dyDescent="0.2">
      <c r="A19" s="251"/>
      <c r="B19" s="252"/>
      <c r="C19" s="113"/>
      <c r="D19" s="114" t="s">
        <v>156</v>
      </c>
      <c r="E19" s="113"/>
      <c r="F19" s="302" t="s">
        <v>157</v>
      </c>
      <c r="G19" s="303"/>
      <c r="H19" s="255"/>
      <c r="I19" s="256" t="s">
        <v>141</v>
      </c>
      <c r="J19" s="263"/>
      <c r="K19" s="255"/>
      <c r="L19" s="256" t="s">
        <v>141</v>
      </c>
      <c r="M19" s="263"/>
      <c r="N19" s="309" t="str">
        <f>IF(M19="","",TIME(K19,M19,1)-TIME(H19,J19,0))</f>
        <v/>
      </c>
      <c r="O19" s="309"/>
      <c r="P19" s="306" t="str">
        <f>IF(N19="","",IF(N19&lt;TIME(0,45,0),"0.5H",IF(TIME(0,44,59)&lt;N19,"1.0H","")))</f>
        <v/>
      </c>
      <c r="Q19" s="306"/>
      <c r="R19" s="296" t="e">
        <f>N19-TIME(1,0,0)</f>
        <v>#VALUE!</v>
      </c>
      <c r="S19" s="306" t="str">
        <f>IFERROR(IF(MINUTE(R19)&lt;15,HOUR(R19)*2,IF(AND(14&lt;MINUTE(R19),MINUTE(R19)&lt;45),HOUR(R19)*2+1,HOUR(R19)*2+2)),"")</f>
        <v/>
      </c>
      <c r="T19" s="332" t="str">
        <f>IF(TIME(K19,M19,59)&lt;TIME(8,0,0),"終了時間が8時未満","終了時間が8時以降")</f>
        <v>終了時間が8時未満</v>
      </c>
      <c r="U19" s="326">
        <f>IF(T19="終了時間が8時以降",IF(TIME(8,0,1)-TIME(H19,J19,0)&lt;TIME(0,14,59),0,TIME(8,0,1)-TIME(H19,J19,0)),0)</f>
        <v>0</v>
      </c>
      <c r="V19" s="326">
        <f>IF(T19="終了時間が8時未満",IF(TIME(K19,M19,1)-TIME(H19,J19,0)&lt;TIME(0,14,59),0,TIME(K19,M19,1)-TIME(H19,J19,0)),0)</f>
        <v>0</v>
      </c>
      <c r="W19" s="325">
        <f>IF(H19="",0,ROUND((U19+V19)/TIME(0,30,0),0))</f>
        <v>0</v>
      </c>
      <c r="X19" s="325" t="str">
        <f>IF(TIME(H19,J19,59)&lt;TIME(18,0,0),"開始時間が18時未満","開始時間が18時以降")</f>
        <v>開始時間が18時未満</v>
      </c>
      <c r="Y19" s="332">
        <f>IF(X19="開始時間が18時未満",IF(TIME(K19,M19,1)-TIME(18,0,0)&lt;TIME(0,14,59),0,TIME(K19,M19,1)-TIME(18,0,0)),0)</f>
        <v>0</v>
      </c>
      <c r="Z19" s="332">
        <f>IF(X19="開始時間が18時以降",IF(TIME(K19,M19,1)-TIME(H19,J19,0)&lt;TIME(0,14,59),0,TIME(K19,M19,1)-TIME(H19,J19,0)),0)</f>
        <v>0</v>
      </c>
      <c r="AA19" s="325">
        <f>IF(H19="",0,ROUND((Y19+Z19)/TIME(0,30,0),0))</f>
        <v>0</v>
      </c>
      <c r="AB19" s="269" t="str">
        <f>IF(W19+AA19=0,"",W19+AA19)</f>
        <v/>
      </c>
      <c r="AC19" s="319"/>
      <c r="AD19" s="319"/>
      <c r="AE19" s="319"/>
      <c r="AF19" s="319"/>
      <c r="AG19" s="319"/>
      <c r="AH19" s="319"/>
      <c r="AI19" s="319"/>
      <c r="AJ19" s="315"/>
      <c r="AK19" s="316"/>
    </row>
    <row r="20" spans="1:37" s="31" customFormat="1" ht="49.5" customHeight="1" x14ac:dyDescent="0.2">
      <c r="A20" s="207"/>
      <c r="B20" s="209"/>
      <c r="C20" s="113"/>
      <c r="D20" s="115" t="s">
        <v>154</v>
      </c>
      <c r="E20" s="113"/>
      <c r="F20" s="302" t="s">
        <v>155</v>
      </c>
      <c r="G20" s="303"/>
      <c r="H20" s="220"/>
      <c r="I20" s="223"/>
      <c r="J20" s="226"/>
      <c r="K20" s="220"/>
      <c r="L20" s="223"/>
      <c r="M20" s="226"/>
      <c r="N20" s="309"/>
      <c r="O20" s="309"/>
      <c r="P20" s="306"/>
      <c r="Q20" s="306"/>
      <c r="R20" s="296"/>
      <c r="S20" s="306"/>
      <c r="T20" s="332"/>
      <c r="U20" s="326"/>
      <c r="V20" s="326"/>
      <c r="W20" s="325"/>
      <c r="X20" s="325"/>
      <c r="Y20" s="332"/>
      <c r="Z20" s="332"/>
      <c r="AA20" s="325"/>
      <c r="AB20" s="269"/>
      <c r="AC20" s="319"/>
      <c r="AD20" s="319"/>
      <c r="AE20" s="319"/>
      <c r="AF20" s="319"/>
      <c r="AG20" s="319"/>
      <c r="AH20" s="319"/>
      <c r="AI20" s="319"/>
      <c r="AJ20" s="315"/>
      <c r="AK20" s="316"/>
    </row>
    <row r="21" spans="1:37" s="31" customFormat="1" ht="49.5" customHeight="1" x14ac:dyDescent="0.2">
      <c r="A21" s="251"/>
      <c r="B21" s="252"/>
      <c r="C21" s="113"/>
      <c r="D21" s="114" t="s">
        <v>156</v>
      </c>
      <c r="E21" s="113"/>
      <c r="F21" s="302" t="s">
        <v>157</v>
      </c>
      <c r="G21" s="303"/>
      <c r="H21" s="255"/>
      <c r="I21" s="256" t="s">
        <v>141</v>
      </c>
      <c r="J21" s="263"/>
      <c r="K21" s="255"/>
      <c r="L21" s="256" t="s">
        <v>141</v>
      </c>
      <c r="M21" s="263"/>
      <c r="N21" s="309" t="str">
        <f>IF(M21="","",TIME(K21,M21,1)-TIME(H21,J21,0))</f>
        <v/>
      </c>
      <c r="O21" s="309"/>
      <c r="P21" s="306" t="str">
        <f>IF(N21="","",IF(N21&lt;TIME(0,45,0),"0.5H",IF(TIME(0,44,59)&lt;N21,"1.0H","")))</f>
        <v/>
      </c>
      <c r="Q21" s="306"/>
      <c r="R21" s="296" t="e">
        <f>N21-TIME(1,0,0)</f>
        <v>#VALUE!</v>
      </c>
      <c r="S21" s="306" t="str">
        <f>IFERROR(IF(MINUTE(R21)&lt;15,HOUR(R21)*2,IF(AND(14&lt;MINUTE(R21),MINUTE(R21)&lt;45),HOUR(R21)*2+1,HOUR(R21)*2+2)),"")</f>
        <v/>
      </c>
      <c r="T21" s="332" t="str">
        <f>IF(TIME(K21,M21,59)&lt;TIME(8,0,0),"終了時間が8時未満","終了時間が8時以降")</f>
        <v>終了時間が8時未満</v>
      </c>
      <c r="U21" s="326">
        <f>IF(T21="終了時間が8時以降",IF(TIME(8,0,1)-TIME(H21,J21,0)&lt;TIME(0,14,59),0,TIME(8,0,1)-TIME(H21,J21,0)),0)</f>
        <v>0</v>
      </c>
      <c r="V21" s="326">
        <f>IF(T21="終了時間が8時未満",IF(TIME(K21,M21,1)-TIME(H21,J21,0)&lt;TIME(0,14,59),0,TIME(K21,M21,1)-TIME(H21,J21,0)),0)</f>
        <v>0</v>
      </c>
      <c r="W21" s="325">
        <f>IF(H21="",0,ROUND((U21+V21)/TIME(0,30,0),0))</f>
        <v>0</v>
      </c>
      <c r="X21" s="325" t="str">
        <f>IF(TIME(H21,J21,59)&lt;TIME(18,0,0),"開始時間が18時未満","開始時間が18時以降")</f>
        <v>開始時間が18時未満</v>
      </c>
      <c r="Y21" s="332">
        <f>IF(X21="開始時間が18時未満",IF(TIME(K21,M21,1)-TIME(18,0,0)&lt;TIME(0,14,59),0,TIME(K21,M21,1)-TIME(18,0,0)),0)</f>
        <v>0</v>
      </c>
      <c r="Z21" s="332">
        <f>IF(X21="開始時間が18時以降",IF(TIME(K21,M21,1)-TIME(H21,J21,0)&lt;TIME(0,14,59),0,TIME(K21,M21,1)-TIME(H21,J21,0)),0)</f>
        <v>0</v>
      </c>
      <c r="AA21" s="325">
        <f>IF(H21="",0,ROUND((Y21+Z21)/TIME(0,30,0),0))</f>
        <v>0</v>
      </c>
      <c r="AB21" s="269" t="str">
        <f>IF(W21+AA21=0,"",W21+AA21)</f>
        <v/>
      </c>
      <c r="AC21" s="319"/>
      <c r="AD21" s="319"/>
      <c r="AE21" s="319"/>
      <c r="AF21" s="319"/>
      <c r="AG21" s="319"/>
      <c r="AH21" s="319"/>
      <c r="AI21" s="319"/>
      <c r="AJ21" s="315"/>
      <c r="AK21" s="316"/>
    </row>
    <row r="22" spans="1:37" s="31" customFormat="1" ht="49.5" customHeight="1" x14ac:dyDescent="0.2">
      <c r="A22" s="207"/>
      <c r="B22" s="209"/>
      <c r="C22" s="113"/>
      <c r="D22" s="115" t="s">
        <v>154</v>
      </c>
      <c r="E22" s="113"/>
      <c r="F22" s="302" t="s">
        <v>155</v>
      </c>
      <c r="G22" s="303"/>
      <c r="H22" s="220"/>
      <c r="I22" s="223"/>
      <c r="J22" s="226"/>
      <c r="K22" s="220"/>
      <c r="L22" s="223"/>
      <c r="M22" s="226"/>
      <c r="N22" s="309"/>
      <c r="O22" s="309"/>
      <c r="P22" s="306"/>
      <c r="Q22" s="306"/>
      <c r="R22" s="296"/>
      <c r="S22" s="306"/>
      <c r="T22" s="332"/>
      <c r="U22" s="326"/>
      <c r="V22" s="326"/>
      <c r="W22" s="325"/>
      <c r="X22" s="325"/>
      <c r="Y22" s="332"/>
      <c r="Z22" s="332"/>
      <c r="AA22" s="325"/>
      <c r="AB22" s="269"/>
      <c r="AC22" s="319"/>
      <c r="AD22" s="319"/>
      <c r="AE22" s="319"/>
      <c r="AF22" s="319"/>
      <c r="AG22" s="319"/>
      <c r="AH22" s="319"/>
      <c r="AI22" s="319"/>
      <c r="AJ22" s="315"/>
      <c r="AK22" s="316"/>
    </row>
    <row r="23" spans="1:37" s="31" customFormat="1" ht="49.5" customHeight="1" x14ac:dyDescent="0.2">
      <c r="A23" s="251"/>
      <c r="B23" s="252"/>
      <c r="C23" s="113"/>
      <c r="D23" s="114" t="s">
        <v>156</v>
      </c>
      <c r="E23" s="113"/>
      <c r="F23" s="302" t="s">
        <v>157</v>
      </c>
      <c r="G23" s="303"/>
      <c r="H23" s="255"/>
      <c r="I23" s="256" t="s">
        <v>141</v>
      </c>
      <c r="J23" s="263"/>
      <c r="K23" s="255"/>
      <c r="L23" s="256" t="s">
        <v>141</v>
      </c>
      <c r="M23" s="263"/>
      <c r="N23" s="309" t="str">
        <f>IF(M23="","",TIME(K23,M23,1)-TIME(H23,J23,0))</f>
        <v/>
      </c>
      <c r="O23" s="309"/>
      <c r="P23" s="306" t="str">
        <f>IF(N23="","",IF(N23&lt;TIME(0,45,0),"0.5H",IF(TIME(0,44,59)&lt;N23,"1.0H","")))</f>
        <v/>
      </c>
      <c r="Q23" s="306"/>
      <c r="R23" s="296" t="e">
        <f>N23-TIME(1,0,0)</f>
        <v>#VALUE!</v>
      </c>
      <c r="S23" s="306" t="str">
        <f>IFERROR(IF(MINUTE(R23)&lt;15,HOUR(R23)*2,IF(AND(14&lt;MINUTE(R23),MINUTE(R23)&lt;45),HOUR(R23)*2+1,HOUR(R23)*2+2)),"")</f>
        <v/>
      </c>
      <c r="T23" s="332" t="str">
        <f>IF(TIME(K23,M23,59)&lt;TIME(8,0,0),"終了時間が8時未満","終了時間が8時以降")</f>
        <v>終了時間が8時未満</v>
      </c>
      <c r="U23" s="326">
        <f>IF(T23="終了時間が8時以降",IF(TIME(8,0,1)-TIME(H23,J23,0)&lt;TIME(0,14,59),0,TIME(8,0,1)-TIME(H23,J23,0)),0)</f>
        <v>0</v>
      </c>
      <c r="V23" s="326">
        <f>IF(T23="終了時間が8時未満",IF(TIME(K23,M23,1)-TIME(H23,J23,0)&lt;TIME(0,14,59),0,TIME(K23,M23,1)-TIME(H23,J23,0)),0)</f>
        <v>0</v>
      </c>
      <c r="W23" s="325">
        <f>IF(H23="",0,ROUND((U23+V23)/TIME(0,30,0),0))</f>
        <v>0</v>
      </c>
      <c r="X23" s="325" t="str">
        <f>IF(TIME(H23,J23,59)&lt;TIME(18,0,0),"開始時間が18時未満","開始時間が18時以降")</f>
        <v>開始時間が18時未満</v>
      </c>
      <c r="Y23" s="332">
        <f>IF(X23="開始時間が18時未満",IF(TIME(K23,M23,1)-TIME(18,0,0)&lt;TIME(0,14,59),0,TIME(K23,M23,1)-TIME(18,0,0)),0)</f>
        <v>0</v>
      </c>
      <c r="Z23" s="332">
        <f>IF(X23="開始時間が18時以降",IF(TIME(K23,M23,1)-TIME(H23,J23,0)&lt;TIME(0,14,59),0,TIME(K23,M23,1)-TIME(H23,J23,0)),0)</f>
        <v>0</v>
      </c>
      <c r="AA23" s="325">
        <f>IF(H23="",0,ROUND((Y23+Z23)/TIME(0,30,0),0))</f>
        <v>0</v>
      </c>
      <c r="AB23" s="269" t="str">
        <f>IF(W23+AA23=0,"",W23+AA23)</f>
        <v/>
      </c>
      <c r="AC23" s="319"/>
      <c r="AD23" s="319"/>
      <c r="AE23" s="319"/>
      <c r="AF23" s="319"/>
      <c r="AG23" s="319"/>
      <c r="AH23" s="319"/>
      <c r="AI23" s="319"/>
      <c r="AJ23" s="315"/>
      <c r="AK23" s="316"/>
    </row>
    <row r="24" spans="1:37" s="31" customFormat="1" ht="49.5" customHeight="1" x14ac:dyDescent="0.2">
      <c r="A24" s="207"/>
      <c r="B24" s="209"/>
      <c r="C24" s="113"/>
      <c r="D24" s="115" t="s">
        <v>154</v>
      </c>
      <c r="E24" s="113"/>
      <c r="F24" s="302" t="s">
        <v>155</v>
      </c>
      <c r="G24" s="303"/>
      <c r="H24" s="220"/>
      <c r="I24" s="223"/>
      <c r="J24" s="226"/>
      <c r="K24" s="220"/>
      <c r="L24" s="223"/>
      <c r="M24" s="226"/>
      <c r="N24" s="309"/>
      <c r="O24" s="309"/>
      <c r="P24" s="306"/>
      <c r="Q24" s="306"/>
      <c r="R24" s="296"/>
      <c r="S24" s="306"/>
      <c r="T24" s="332"/>
      <c r="U24" s="326"/>
      <c r="V24" s="326"/>
      <c r="W24" s="325"/>
      <c r="X24" s="325"/>
      <c r="Y24" s="332"/>
      <c r="Z24" s="332"/>
      <c r="AA24" s="325"/>
      <c r="AB24" s="269"/>
      <c r="AC24" s="319"/>
      <c r="AD24" s="319"/>
      <c r="AE24" s="319"/>
      <c r="AF24" s="319"/>
      <c r="AG24" s="319"/>
      <c r="AH24" s="319"/>
      <c r="AI24" s="319"/>
      <c r="AJ24" s="315"/>
      <c r="AK24" s="316"/>
    </row>
    <row r="25" spans="1:37" s="31" customFormat="1" ht="49.5" customHeight="1" x14ac:dyDescent="0.2">
      <c r="A25" s="251"/>
      <c r="B25" s="252"/>
      <c r="C25" s="113"/>
      <c r="D25" s="114" t="s">
        <v>156</v>
      </c>
      <c r="E25" s="113"/>
      <c r="F25" s="302" t="s">
        <v>157</v>
      </c>
      <c r="G25" s="303"/>
      <c r="H25" s="255"/>
      <c r="I25" s="256" t="s">
        <v>141</v>
      </c>
      <c r="J25" s="263"/>
      <c r="K25" s="255"/>
      <c r="L25" s="256" t="s">
        <v>141</v>
      </c>
      <c r="M25" s="263"/>
      <c r="N25" s="309" t="str">
        <f>IF(M25="","",TIME(K25,M25,1)-TIME(H25,J25,0))</f>
        <v/>
      </c>
      <c r="O25" s="309"/>
      <c r="P25" s="306" t="str">
        <f>IF(N25="","",IF(N25&lt;TIME(0,45,0),"0.5H",IF(TIME(0,44,59)&lt;N25,"1.0H","")))</f>
        <v/>
      </c>
      <c r="Q25" s="306"/>
      <c r="R25" s="296" t="e">
        <f>N25-TIME(1,0,0)</f>
        <v>#VALUE!</v>
      </c>
      <c r="S25" s="306" t="str">
        <f>IFERROR(IF(MINUTE(R25)&lt;15,HOUR(R25)*2,IF(AND(14&lt;MINUTE(R25),MINUTE(R25)&lt;45),HOUR(R25)*2+1,HOUR(R25)*2+2)),"")</f>
        <v/>
      </c>
      <c r="T25" s="332" t="str">
        <f>IF(TIME(K25,M25,59)&lt;TIME(8,0,0),"終了時間が8時未満","終了時間が8時以降")</f>
        <v>終了時間が8時未満</v>
      </c>
      <c r="U25" s="326">
        <f>IF(T25="終了時間が8時以降",IF(TIME(8,0,1)-TIME(H25,J25,0)&lt;TIME(0,14,59),0,TIME(8,0,1)-TIME(H25,J25,0)),0)</f>
        <v>0</v>
      </c>
      <c r="V25" s="326">
        <f>IF(T25="終了時間が8時未満",IF(TIME(K25,M25,1)-TIME(H25,J25,0)&lt;TIME(0,14,59),0,TIME(K25,M25,1)-TIME(H25,J25,0)),0)</f>
        <v>0</v>
      </c>
      <c r="W25" s="325">
        <f>IF(H25="",0,ROUND((U25+V25)/TIME(0,30,0),0))</f>
        <v>0</v>
      </c>
      <c r="X25" s="325" t="str">
        <f>IF(TIME(H25,J25,59)&lt;TIME(18,0,0),"開始時間が18時未満","開始時間が18時以降")</f>
        <v>開始時間が18時未満</v>
      </c>
      <c r="Y25" s="332">
        <f>IF(X25="開始時間が18時未満",IF(TIME(K25,M25,1)-TIME(18,0,0)&lt;TIME(0,14,59),0,TIME(K25,M25,1)-TIME(18,0,0)),0)</f>
        <v>0</v>
      </c>
      <c r="Z25" s="332">
        <f>IF(X25="開始時間が18時以降",IF(TIME(K25,M25,1)-TIME(H25,J25,0)&lt;TIME(0,14,59),0,TIME(K25,M25,1)-TIME(H25,J25,0)),0)</f>
        <v>0</v>
      </c>
      <c r="AA25" s="325">
        <f>IF(H25="",0,ROUND((Y25+Z25)/TIME(0,30,0),0))</f>
        <v>0</v>
      </c>
      <c r="AB25" s="269" t="str">
        <f>IF(W25+AA25=0,"",W25+AA25)</f>
        <v/>
      </c>
      <c r="AC25" s="319"/>
      <c r="AD25" s="319"/>
      <c r="AE25" s="319"/>
      <c r="AF25" s="319"/>
      <c r="AG25" s="319"/>
      <c r="AH25" s="319"/>
      <c r="AI25" s="319"/>
      <c r="AJ25" s="315"/>
      <c r="AK25" s="316"/>
    </row>
    <row r="26" spans="1:37" s="31" customFormat="1" ht="49.5" customHeight="1" x14ac:dyDescent="0.2">
      <c r="A26" s="207"/>
      <c r="B26" s="209"/>
      <c r="C26" s="113"/>
      <c r="D26" s="115" t="s">
        <v>154</v>
      </c>
      <c r="E26" s="113"/>
      <c r="F26" s="302" t="s">
        <v>155</v>
      </c>
      <c r="G26" s="303"/>
      <c r="H26" s="220"/>
      <c r="I26" s="223"/>
      <c r="J26" s="226"/>
      <c r="K26" s="220"/>
      <c r="L26" s="223"/>
      <c r="M26" s="226"/>
      <c r="N26" s="309"/>
      <c r="O26" s="309"/>
      <c r="P26" s="306"/>
      <c r="Q26" s="306"/>
      <c r="R26" s="296"/>
      <c r="S26" s="306"/>
      <c r="T26" s="332"/>
      <c r="U26" s="326"/>
      <c r="V26" s="326"/>
      <c r="W26" s="325"/>
      <c r="X26" s="325"/>
      <c r="Y26" s="332"/>
      <c r="Z26" s="332"/>
      <c r="AA26" s="325"/>
      <c r="AB26" s="269"/>
      <c r="AC26" s="319"/>
      <c r="AD26" s="319"/>
      <c r="AE26" s="319"/>
      <c r="AF26" s="319"/>
      <c r="AG26" s="319"/>
      <c r="AH26" s="319"/>
      <c r="AI26" s="319"/>
      <c r="AJ26" s="315"/>
      <c r="AK26" s="316"/>
    </row>
    <row r="27" spans="1:37" s="31" customFormat="1" ht="49.5" customHeight="1" x14ac:dyDescent="0.2">
      <c r="A27" s="251"/>
      <c r="B27" s="252"/>
      <c r="C27" s="113"/>
      <c r="D27" s="114" t="s">
        <v>156</v>
      </c>
      <c r="E27" s="113"/>
      <c r="F27" s="302" t="s">
        <v>157</v>
      </c>
      <c r="G27" s="303"/>
      <c r="H27" s="255"/>
      <c r="I27" s="256" t="s">
        <v>141</v>
      </c>
      <c r="J27" s="263"/>
      <c r="K27" s="255"/>
      <c r="L27" s="256" t="s">
        <v>141</v>
      </c>
      <c r="M27" s="263"/>
      <c r="N27" s="309" t="str">
        <f>IF(M27="","",TIME(K27,M27,1)-TIME(H27,J27,0))</f>
        <v/>
      </c>
      <c r="O27" s="309"/>
      <c r="P27" s="306" t="str">
        <f>IF(N27="","",IF(N27&lt;TIME(0,45,0),"0.5H",IF(TIME(0,44,59)&lt;N27,"1.0H","")))</f>
        <v/>
      </c>
      <c r="Q27" s="306"/>
      <c r="R27" s="296" t="e">
        <f>N27-TIME(1,0,0)</f>
        <v>#VALUE!</v>
      </c>
      <c r="S27" s="306" t="str">
        <f>IFERROR(IF(MINUTE(R27)&lt;15,HOUR(R27)*2,IF(AND(14&lt;MINUTE(R27),MINUTE(R27)&lt;45),HOUR(R27)*2+1,HOUR(R27)*2+2)),"")</f>
        <v/>
      </c>
      <c r="T27" s="332" t="str">
        <f>IF(TIME(K27,M27,59)&lt;TIME(8,0,0),"終了時間が8時未満","終了時間が8時以降")</f>
        <v>終了時間が8時未満</v>
      </c>
      <c r="U27" s="326">
        <f>IF(T27="終了時間が8時以降",IF(TIME(8,0,1)-TIME(H27,J27,0)&lt;TIME(0,14,59),0,TIME(8,0,1)-TIME(H27,J27,0)),0)</f>
        <v>0</v>
      </c>
      <c r="V27" s="326">
        <f>IF(T27="終了時間が8時未満",IF(TIME(K27,M27,1)-TIME(H27,J27,0)&lt;TIME(0,14,59),0,TIME(K27,M27,1)-TIME(H27,J27,0)),0)</f>
        <v>0</v>
      </c>
      <c r="W27" s="325">
        <f>IF(H27="",0,ROUND((U27+V27)/TIME(0,30,0),0))</f>
        <v>0</v>
      </c>
      <c r="X27" s="325" t="str">
        <f>IF(TIME(H27,J27,59)&lt;TIME(18,0,0),"開始時間が18時未満","開始時間が18時以降")</f>
        <v>開始時間が18時未満</v>
      </c>
      <c r="Y27" s="332">
        <f>IF(X27="開始時間が18時未満",IF(TIME(K27,M27,1)-TIME(18,0,0)&lt;TIME(0,14,59),0,TIME(K27,M27,1)-TIME(18,0,0)),0)</f>
        <v>0</v>
      </c>
      <c r="Z27" s="332">
        <f>IF(X27="開始時間が18時以降",IF(TIME(K27,M27,1)-TIME(H27,J27,0)&lt;TIME(0,14,59),0,TIME(K27,M27,1)-TIME(H27,J27,0)),0)</f>
        <v>0</v>
      </c>
      <c r="AA27" s="325">
        <f>IF(H27="",0,ROUND((Y27+Z27)/TIME(0,30,0),0))</f>
        <v>0</v>
      </c>
      <c r="AB27" s="269" t="str">
        <f>IF(W27+AA27=0,"",W27+AA27)</f>
        <v/>
      </c>
      <c r="AC27" s="319"/>
      <c r="AD27" s="319"/>
      <c r="AE27" s="319"/>
      <c r="AF27" s="319"/>
      <c r="AG27" s="319"/>
      <c r="AH27" s="319"/>
      <c r="AI27" s="319"/>
      <c r="AJ27" s="315"/>
      <c r="AK27" s="316"/>
    </row>
    <row r="28" spans="1:37" s="31" customFormat="1" ht="49.5" customHeight="1" x14ac:dyDescent="0.2">
      <c r="A28" s="207"/>
      <c r="B28" s="209"/>
      <c r="C28" s="113"/>
      <c r="D28" s="115" t="s">
        <v>154</v>
      </c>
      <c r="E28" s="113"/>
      <c r="F28" s="302" t="s">
        <v>155</v>
      </c>
      <c r="G28" s="303"/>
      <c r="H28" s="220"/>
      <c r="I28" s="223"/>
      <c r="J28" s="226"/>
      <c r="K28" s="220"/>
      <c r="L28" s="223"/>
      <c r="M28" s="226"/>
      <c r="N28" s="309"/>
      <c r="O28" s="309"/>
      <c r="P28" s="306"/>
      <c r="Q28" s="306"/>
      <c r="R28" s="296"/>
      <c r="S28" s="306"/>
      <c r="T28" s="332"/>
      <c r="U28" s="326"/>
      <c r="V28" s="326"/>
      <c r="W28" s="325"/>
      <c r="X28" s="325"/>
      <c r="Y28" s="332"/>
      <c r="Z28" s="332"/>
      <c r="AA28" s="325"/>
      <c r="AB28" s="269"/>
      <c r="AC28" s="319"/>
      <c r="AD28" s="319"/>
      <c r="AE28" s="319"/>
      <c r="AF28" s="319"/>
      <c r="AG28" s="319"/>
      <c r="AH28" s="319"/>
      <c r="AI28" s="319"/>
      <c r="AJ28" s="315"/>
      <c r="AK28" s="316"/>
    </row>
    <row r="29" spans="1:37" s="31" customFormat="1" ht="49.5" customHeight="1" x14ac:dyDescent="0.2">
      <c r="A29" s="251"/>
      <c r="B29" s="252"/>
      <c r="C29" s="113"/>
      <c r="D29" s="114" t="s">
        <v>156</v>
      </c>
      <c r="E29" s="113"/>
      <c r="F29" s="302" t="s">
        <v>157</v>
      </c>
      <c r="G29" s="303"/>
      <c r="H29" s="255"/>
      <c r="I29" s="256" t="s">
        <v>141</v>
      </c>
      <c r="J29" s="263"/>
      <c r="K29" s="255"/>
      <c r="L29" s="256" t="s">
        <v>141</v>
      </c>
      <c r="M29" s="263"/>
      <c r="N29" s="309" t="str">
        <f>IF(M29="","",TIME(K29,M29,1)-TIME(H29,J29,0))</f>
        <v/>
      </c>
      <c r="O29" s="309"/>
      <c r="P29" s="306" t="str">
        <f>IF(N29="","",IF(N29&lt;TIME(0,45,0),"0.5H",IF(TIME(0,44,59)&lt;N29,"1.0H","")))</f>
        <v/>
      </c>
      <c r="Q29" s="306"/>
      <c r="R29" s="296" t="e">
        <f>N29-TIME(1,0,0)</f>
        <v>#VALUE!</v>
      </c>
      <c r="S29" s="306" t="str">
        <f>IFERROR(IF(MINUTE(R29)&lt;15,HOUR(R29)*2,IF(AND(14&lt;MINUTE(R29),MINUTE(R29)&lt;45),HOUR(R29)*2+1,HOUR(R29)*2+2)),"")</f>
        <v/>
      </c>
      <c r="T29" s="332" t="str">
        <f>IF(TIME(K29,M29,59)&lt;TIME(8,0,0),"終了時間が8時未満","終了時間が8時以降")</f>
        <v>終了時間が8時未満</v>
      </c>
      <c r="U29" s="326">
        <f>IF(T29="終了時間が8時以降",IF(TIME(8,0,1)-TIME(H29,J29,0)&lt;TIME(0,14,59),0,TIME(8,0,1)-TIME(H29,J29,0)),0)</f>
        <v>0</v>
      </c>
      <c r="V29" s="326">
        <f>IF(T29="終了時間が8時未満",IF(TIME(K29,M29,1)-TIME(H29,J29,0)&lt;TIME(0,14,59),0,TIME(K29,M29,1)-TIME(H29,J29,0)),0)</f>
        <v>0</v>
      </c>
      <c r="W29" s="325">
        <f>IF(H29="",0,ROUND((U29+V29)/TIME(0,30,0),0))</f>
        <v>0</v>
      </c>
      <c r="X29" s="325" t="str">
        <f>IF(TIME(H29,J29,59)&lt;TIME(18,0,0),"開始時間が18時未満","開始時間が18時以降")</f>
        <v>開始時間が18時未満</v>
      </c>
      <c r="Y29" s="332">
        <f>IF(X29="開始時間が18時未満",IF(TIME(K29,M29,1)-TIME(18,0,0)&lt;TIME(0,14,59),0,TIME(K29,M29,1)-TIME(18,0,0)),0)</f>
        <v>0</v>
      </c>
      <c r="Z29" s="332">
        <f>IF(X29="開始時間が18時以降",IF(TIME(K29,M29,1)-TIME(H29,J29,0)&lt;TIME(0,14,59),0,TIME(K29,M29,1)-TIME(H29,J29,0)),0)</f>
        <v>0</v>
      </c>
      <c r="AA29" s="325">
        <f>IF(H29="",0,ROUND((Y29+Z29)/TIME(0,30,0),0))</f>
        <v>0</v>
      </c>
      <c r="AB29" s="269" t="str">
        <f>IF(W29+AA29=0,"",W29+AA29)</f>
        <v/>
      </c>
      <c r="AC29" s="319"/>
      <c r="AD29" s="319"/>
      <c r="AE29" s="319"/>
      <c r="AF29" s="319"/>
      <c r="AG29" s="319"/>
      <c r="AH29" s="319"/>
      <c r="AI29" s="319"/>
      <c r="AJ29" s="315"/>
      <c r="AK29" s="316"/>
    </row>
    <row r="30" spans="1:37" s="31" customFormat="1" ht="49.5" customHeight="1" x14ac:dyDescent="0.2">
      <c r="A30" s="207"/>
      <c r="B30" s="209"/>
      <c r="C30" s="113"/>
      <c r="D30" s="115" t="s">
        <v>154</v>
      </c>
      <c r="E30" s="113"/>
      <c r="F30" s="302" t="s">
        <v>155</v>
      </c>
      <c r="G30" s="303"/>
      <c r="H30" s="220"/>
      <c r="I30" s="223"/>
      <c r="J30" s="226"/>
      <c r="K30" s="220"/>
      <c r="L30" s="223"/>
      <c r="M30" s="226"/>
      <c r="N30" s="309"/>
      <c r="O30" s="309"/>
      <c r="P30" s="306"/>
      <c r="Q30" s="306"/>
      <c r="R30" s="296"/>
      <c r="S30" s="306"/>
      <c r="T30" s="332"/>
      <c r="U30" s="326"/>
      <c r="V30" s="326"/>
      <c r="W30" s="325"/>
      <c r="X30" s="325"/>
      <c r="Y30" s="332"/>
      <c r="Z30" s="332"/>
      <c r="AA30" s="325"/>
      <c r="AB30" s="269"/>
      <c r="AC30" s="319"/>
      <c r="AD30" s="319"/>
      <c r="AE30" s="319"/>
      <c r="AF30" s="319"/>
      <c r="AG30" s="319"/>
      <c r="AH30" s="319"/>
      <c r="AI30" s="319"/>
      <c r="AJ30" s="315"/>
      <c r="AK30" s="316"/>
    </row>
    <row r="31" spans="1:37" s="31" customFormat="1" ht="49.5" customHeight="1" x14ac:dyDescent="0.2">
      <c r="A31" s="251"/>
      <c r="B31" s="252"/>
      <c r="C31" s="113"/>
      <c r="D31" s="114" t="s">
        <v>156</v>
      </c>
      <c r="E31" s="113"/>
      <c r="F31" s="302" t="s">
        <v>157</v>
      </c>
      <c r="G31" s="303"/>
      <c r="H31" s="255"/>
      <c r="I31" s="256" t="s">
        <v>141</v>
      </c>
      <c r="J31" s="263"/>
      <c r="K31" s="255"/>
      <c r="L31" s="256" t="s">
        <v>141</v>
      </c>
      <c r="M31" s="263"/>
      <c r="N31" s="309" t="str">
        <f>IF(M31="","",TIME(K31,M31,1)-TIME(H31,J31,0))</f>
        <v/>
      </c>
      <c r="O31" s="309"/>
      <c r="P31" s="306" t="str">
        <f>IF(N31="","",IF(N31&lt;TIME(0,45,0),"0.5H",IF(TIME(0,44,59)&lt;N31,"1.0H","")))</f>
        <v/>
      </c>
      <c r="Q31" s="306"/>
      <c r="R31" s="296" t="e">
        <f>N31-TIME(1,0,0)</f>
        <v>#VALUE!</v>
      </c>
      <c r="S31" s="306" t="str">
        <f>IFERROR(IF(MINUTE(R31)&lt;15,HOUR(R31)*2,IF(AND(14&lt;MINUTE(R31),MINUTE(R31)&lt;45),HOUR(R31)*2+1,HOUR(R31)*2+2)),"")</f>
        <v/>
      </c>
      <c r="T31" s="332" t="str">
        <f>IF(TIME(K31,M31,59)&lt;TIME(8,0,0),"終了時間が8時未満","終了時間が8時以降")</f>
        <v>終了時間が8時未満</v>
      </c>
      <c r="U31" s="326">
        <f>IF(T31="終了時間が8時以降",IF(TIME(8,0,1)-TIME(H31,J31,0)&lt;TIME(0,14,59),0,TIME(8,0,1)-TIME(H31,J31,0)),0)</f>
        <v>0</v>
      </c>
      <c r="V31" s="326">
        <f>IF(T31="終了時間が8時未満",IF(TIME(K31,M31,1)-TIME(H31,J31,0)&lt;TIME(0,14,59),0,TIME(K31,M31,1)-TIME(H31,J31,0)),0)</f>
        <v>0</v>
      </c>
      <c r="W31" s="325">
        <f>IF(H31="",0,ROUND((U31+V31)/TIME(0,30,0),0))</f>
        <v>0</v>
      </c>
      <c r="X31" s="325" t="str">
        <f>IF(TIME(H31,J31,59)&lt;TIME(18,0,0),"開始時間が18時未満","開始時間が18時以降")</f>
        <v>開始時間が18時未満</v>
      </c>
      <c r="Y31" s="332">
        <f>IF(X31="開始時間が18時未満",IF(TIME(K31,M31,1)-TIME(18,0,0)&lt;TIME(0,14,59),0,TIME(K31,M31,1)-TIME(18,0,0)),0)</f>
        <v>0</v>
      </c>
      <c r="Z31" s="332">
        <f>IF(X31="開始時間が18時以降",IF(TIME(K31,M31,1)-TIME(H31,J31,0)&lt;TIME(0,14,59),0,TIME(K31,M31,1)-TIME(H31,J31,0)),0)</f>
        <v>0</v>
      </c>
      <c r="AA31" s="325">
        <f>IF(H31="",0,ROUND((Y31+Z31)/TIME(0,30,0),0))</f>
        <v>0</v>
      </c>
      <c r="AB31" s="269" t="str">
        <f>IF(W31+AA31=0,"",W31+AA31)</f>
        <v/>
      </c>
      <c r="AC31" s="319"/>
      <c r="AD31" s="319"/>
      <c r="AE31" s="319"/>
      <c r="AF31" s="319"/>
      <c r="AG31" s="319"/>
      <c r="AH31" s="319"/>
      <c r="AI31" s="319"/>
      <c r="AJ31" s="315"/>
      <c r="AK31" s="316"/>
    </row>
    <row r="32" spans="1:37" s="31" customFormat="1" ht="49.5" customHeight="1" x14ac:dyDescent="0.2">
      <c r="A32" s="207"/>
      <c r="B32" s="209"/>
      <c r="C32" s="113"/>
      <c r="D32" s="115" t="s">
        <v>154</v>
      </c>
      <c r="E32" s="113"/>
      <c r="F32" s="302" t="s">
        <v>155</v>
      </c>
      <c r="G32" s="303"/>
      <c r="H32" s="220"/>
      <c r="I32" s="223"/>
      <c r="J32" s="226"/>
      <c r="K32" s="220"/>
      <c r="L32" s="223"/>
      <c r="M32" s="226"/>
      <c r="N32" s="309"/>
      <c r="O32" s="309"/>
      <c r="P32" s="306"/>
      <c r="Q32" s="306"/>
      <c r="R32" s="296"/>
      <c r="S32" s="306"/>
      <c r="T32" s="332"/>
      <c r="U32" s="326"/>
      <c r="V32" s="326"/>
      <c r="W32" s="325"/>
      <c r="X32" s="325"/>
      <c r="Y32" s="332"/>
      <c r="Z32" s="332"/>
      <c r="AA32" s="325"/>
      <c r="AB32" s="269"/>
      <c r="AC32" s="319"/>
      <c r="AD32" s="319"/>
      <c r="AE32" s="319"/>
      <c r="AF32" s="319"/>
      <c r="AG32" s="319"/>
      <c r="AH32" s="319"/>
      <c r="AI32" s="319"/>
      <c r="AJ32" s="315"/>
      <c r="AK32" s="316"/>
    </row>
    <row r="33" spans="1:37" s="31" customFormat="1" ht="49.5" customHeight="1" x14ac:dyDescent="0.2">
      <c r="A33" s="251"/>
      <c r="B33" s="252"/>
      <c r="C33" s="113"/>
      <c r="D33" s="114" t="s">
        <v>156</v>
      </c>
      <c r="E33" s="113"/>
      <c r="F33" s="302" t="s">
        <v>157</v>
      </c>
      <c r="G33" s="303"/>
      <c r="H33" s="255"/>
      <c r="I33" s="256" t="s">
        <v>141</v>
      </c>
      <c r="J33" s="263"/>
      <c r="K33" s="255"/>
      <c r="L33" s="256" t="s">
        <v>141</v>
      </c>
      <c r="M33" s="263"/>
      <c r="N33" s="309" t="str">
        <f>IF(M33="","",TIME(K33,M33,1)-TIME(H33,J33,0))</f>
        <v/>
      </c>
      <c r="O33" s="309"/>
      <c r="P33" s="306" t="str">
        <f>IF(N33="","",IF(N33&lt;TIME(0,45,0),"0.5H",IF(TIME(0,44,59)&lt;N33,"1.0H","")))</f>
        <v/>
      </c>
      <c r="Q33" s="306"/>
      <c r="R33" s="296" t="e">
        <f>N33-TIME(1,0,0)</f>
        <v>#VALUE!</v>
      </c>
      <c r="S33" s="306" t="str">
        <f>IFERROR(IF(MINUTE(R33)&lt;15,HOUR(R33)*2,IF(AND(14&lt;MINUTE(R33),MINUTE(R33)&lt;45),HOUR(R33)*2+1,HOUR(R33)*2+2)),"")</f>
        <v/>
      </c>
      <c r="T33" s="332" t="str">
        <f>IF(TIME(K33,M33,59)&lt;TIME(8,0,0),"終了時間が8時未満","終了時間が8時以降")</f>
        <v>終了時間が8時未満</v>
      </c>
      <c r="U33" s="326">
        <f>IF(T33="終了時間が8時以降",IF(TIME(8,0,1)-TIME(H33,J33,0)&lt;TIME(0,14,59),0,TIME(8,0,1)-TIME(H33,J33,0)),0)</f>
        <v>0</v>
      </c>
      <c r="V33" s="326">
        <f>IF(T33="終了時間が8時未満",IF(TIME(K33,M33,1)-TIME(H33,J33,0)&lt;TIME(0,14,59),0,TIME(K33,M33,1)-TIME(H33,J33,0)),0)</f>
        <v>0</v>
      </c>
      <c r="W33" s="325">
        <f>IF(H33="",0,ROUND((U33+V33)/TIME(0,30,0),0))</f>
        <v>0</v>
      </c>
      <c r="X33" s="325" t="str">
        <f>IF(TIME(H33,J33,59)&lt;TIME(18,0,0),"開始時間が18時未満","開始時間が18時以降")</f>
        <v>開始時間が18時未満</v>
      </c>
      <c r="Y33" s="332">
        <f>IF(X33="開始時間が18時未満",IF(TIME(K33,M33,1)-TIME(18,0,0)&lt;TIME(0,14,59),0,TIME(K33,M33,1)-TIME(18,0,0)),0)</f>
        <v>0</v>
      </c>
      <c r="Z33" s="332">
        <f>IF(X33="開始時間が18時以降",IF(TIME(K33,M33,1)-TIME(H33,J33,0)&lt;TIME(0,14,59),0,TIME(K33,M33,1)-TIME(H33,J33,0)),0)</f>
        <v>0</v>
      </c>
      <c r="AA33" s="325">
        <f>IF(H33="",0,ROUND((Y33+Z33)/TIME(0,30,0),0))</f>
        <v>0</v>
      </c>
      <c r="AB33" s="269" t="str">
        <f>IF(W33+AA33=0,"",W33+AA33)</f>
        <v/>
      </c>
      <c r="AC33" s="319"/>
      <c r="AD33" s="319"/>
      <c r="AE33" s="319"/>
      <c r="AF33" s="319"/>
      <c r="AG33" s="319"/>
      <c r="AH33" s="319"/>
      <c r="AI33" s="319"/>
      <c r="AJ33" s="315"/>
      <c r="AK33" s="316"/>
    </row>
    <row r="34" spans="1:37" s="31" customFormat="1" ht="49.5" customHeight="1" x14ac:dyDescent="0.2">
      <c r="A34" s="207"/>
      <c r="B34" s="209"/>
      <c r="C34" s="113"/>
      <c r="D34" s="115" t="s">
        <v>154</v>
      </c>
      <c r="E34" s="113"/>
      <c r="F34" s="302" t="s">
        <v>155</v>
      </c>
      <c r="G34" s="303"/>
      <c r="H34" s="220"/>
      <c r="I34" s="223"/>
      <c r="J34" s="226"/>
      <c r="K34" s="220"/>
      <c r="L34" s="223"/>
      <c r="M34" s="226"/>
      <c r="N34" s="309"/>
      <c r="O34" s="309"/>
      <c r="P34" s="306"/>
      <c r="Q34" s="306"/>
      <c r="R34" s="296"/>
      <c r="S34" s="306"/>
      <c r="T34" s="332"/>
      <c r="U34" s="326"/>
      <c r="V34" s="326"/>
      <c r="W34" s="325"/>
      <c r="X34" s="325"/>
      <c r="Y34" s="332"/>
      <c r="Z34" s="332"/>
      <c r="AA34" s="325"/>
      <c r="AB34" s="269"/>
      <c r="AC34" s="319"/>
      <c r="AD34" s="319"/>
      <c r="AE34" s="319"/>
      <c r="AF34" s="319"/>
      <c r="AG34" s="319"/>
      <c r="AH34" s="319"/>
      <c r="AI34" s="319"/>
      <c r="AJ34" s="315"/>
      <c r="AK34" s="316"/>
    </row>
    <row r="35" spans="1:37" s="31" customFormat="1" ht="49.5" customHeight="1" x14ac:dyDescent="0.2">
      <c r="A35" s="251"/>
      <c r="B35" s="252"/>
      <c r="C35" s="113"/>
      <c r="D35" s="114" t="s">
        <v>156</v>
      </c>
      <c r="E35" s="113"/>
      <c r="F35" s="302" t="s">
        <v>157</v>
      </c>
      <c r="G35" s="303"/>
      <c r="H35" s="255"/>
      <c r="I35" s="256" t="s">
        <v>141</v>
      </c>
      <c r="J35" s="263"/>
      <c r="K35" s="255"/>
      <c r="L35" s="256" t="s">
        <v>141</v>
      </c>
      <c r="M35" s="263"/>
      <c r="N35" s="309" t="str">
        <f>IF(M35="","",TIME(K35,M35,1)-TIME(H35,J35,0))</f>
        <v/>
      </c>
      <c r="O35" s="309"/>
      <c r="P35" s="306" t="str">
        <f>IF(N35="","",IF(N35&lt;TIME(0,45,0),"0.5H",IF(TIME(0,44,59)&lt;N35,"1.0H","")))</f>
        <v/>
      </c>
      <c r="Q35" s="306"/>
      <c r="R35" s="296" t="e">
        <f>N35-TIME(1,0,0)</f>
        <v>#VALUE!</v>
      </c>
      <c r="S35" s="306" t="str">
        <f>IFERROR(IF(MINUTE(R35)&lt;15,HOUR(R35)*2,IF(AND(14&lt;MINUTE(R35),MINUTE(R35)&lt;45),HOUR(R35)*2+1,HOUR(R35)*2+2)),"")</f>
        <v/>
      </c>
      <c r="T35" s="332" t="str">
        <f>IF(TIME(K35,M35,59)&lt;TIME(8,0,0),"終了時間が8時未満","終了時間が8時以降")</f>
        <v>終了時間が8時未満</v>
      </c>
      <c r="U35" s="326">
        <f>IF(T35="終了時間が8時以降",IF(TIME(8,0,1)-TIME(H35,J35,0)&lt;TIME(0,14,59),0,TIME(8,0,1)-TIME(H35,J35,0)),0)</f>
        <v>0</v>
      </c>
      <c r="V35" s="326">
        <f>IF(T35="終了時間が8時未満",IF(TIME(K35,M35,1)-TIME(H35,J35,0)&lt;TIME(0,14,59),0,TIME(K35,M35,1)-TIME(H35,J35,0)),0)</f>
        <v>0</v>
      </c>
      <c r="W35" s="325">
        <f>IF(H35="",0,ROUND((U35+V35)/TIME(0,30,0),0))</f>
        <v>0</v>
      </c>
      <c r="X35" s="325" t="str">
        <f>IF(TIME(H35,J35,59)&lt;TIME(18,0,0),"開始時間が18時未満","開始時間が18時以降")</f>
        <v>開始時間が18時未満</v>
      </c>
      <c r="Y35" s="332">
        <f>IF(X35="開始時間が18時未満",IF(TIME(K35,M35,1)-TIME(18,0,0)&lt;TIME(0,14,59),0,TIME(K35,M35,1)-TIME(18,0,0)),0)</f>
        <v>0</v>
      </c>
      <c r="Z35" s="332">
        <f>IF(X35="開始時間が18時以降",IF(TIME(K35,M35,1)-TIME(H35,J35,0)&lt;TIME(0,14,59),0,TIME(K35,M35,1)-TIME(H35,J35,0)),0)</f>
        <v>0</v>
      </c>
      <c r="AA35" s="325">
        <f>IF(H35="",0,ROUND((Y35+Z35)/TIME(0,30,0),0))</f>
        <v>0</v>
      </c>
      <c r="AB35" s="269" t="str">
        <f>IF(W35+AA35=0,"",W35+AA35)</f>
        <v/>
      </c>
      <c r="AC35" s="319"/>
      <c r="AD35" s="319"/>
      <c r="AE35" s="319"/>
      <c r="AF35" s="319"/>
      <c r="AG35" s="319"/>
      <c r="AH35" s="319"/>
      <c r="AI35" s="319"/>
      <c r="AJ35" s="315"/>
      <c r="AK35" s="316"/>
    </row>
    <row r="36" spans="1:37" s="31" customFormat="1" ht="49.5" customHeight="1" x14ac:dyDescent="0.2">
      <c r="A36" s="207"/>
      <c r="B36" s="209"/>
      <c r="C36" s="113"/>
      <c r="D36" s="115" t="s">
        <v>154</v>
      </c>
      <c r="E36" s="113"/>
      <c r="F36" s="302" t="s">
        <v>155</v>
      </c>
      <c r="G36" s="303"/>
      <c r="H36" s="220"/>
      <c r="I36" s="223"/>
      <c r="J36" s="226"/>
      <c r="K36" s="220"/>
      <c r="L36" s="223"/>
      <c r="M36" s="226"/>
      <c r="N36" s="309"/>
      <c r="O36" s="309"/>
      <c r="P36" s="306"/>
      <c r="Q36" s="306"/>
      <c r="R36" s="296"/>
      <c r="S36" s="306"/>
      <c r="T36" s="332"/>
      <c r="U36" s="326"/>
      <c r="V36" s="326"/>
      <c r="W36" s="325"/>
      <c r="X36" s="325"/>
      <c r="Y36" s="332"/>
      <c r="Z36" s="332"/>
      <c r="AA36" s="325"/>
      <c r="AB36" s="269"/>
      <c r="AC36" s="319"/>
      <c r="AD36" s="319"/>
      <c r="AE36" s="319"/>
      <c r="AF36" s="319"/>
      <c r="AG36" s="319"/>
      <c r="AH36" s="319"/>
      <c r="AI36" s="319"/>
      <c r="AJ36" s="315"/>
      <c r="AK36" s="316"/>
    </row>
    <row r="37" spans="1:37" s="31" customFormat="1" ht="49.5" customHeight="1" x14ac:dyDescent="0.2">
      <c r="A37" s="251"/>
      <c r="B37" s="252"/>
      <c r="C37" s="113"/>
      <c r="D37" s="114" t="s">
        <v>156</v>
      </c>
      <c r="E37" s="113"/>
      <c r="F37" s="302" t="s">
        <v>157</v>
      </c>
      <c r="G37" s="303"/>
      <c r="H37" s="255"/>
      <c r="I37" s="256" t="s">
        <v>141</v>
      </c>
      <c r="J37" s="263"/>
      <c r="K37" s="255"/>
      <c r="L37" s="256" t="s">
        <v>141</v>
      </c>
      <c r="M37" s="263"/>
      <c r="N37" s="309" t="str">
        <f>IF(M37="","",TIME(K37,M37,1)-TIME(H37,J37,0))</f>
        <v/>
      </c>
      <c r="O37" s="309"/>
      <c r="P37" s="306" t="str">
        <f>IF(N37="","",IF(N37&lt;TIME(0,45,0),"0.5H",IF(TIME(0,44,59)&lt;N37,"1.0H","")))</f>
        <v/>
      </c>
      <c r="Q37" s="306"/>
      <c r="R37" s="296" t="e">
        <f>N37-TIME(1,0,0)</f>
        <v>#VALUE!</v>
      </c>
      <c r="S37" s="306" t="str">
        <f>IFERROR(IF(MINUTE(R37)&lt;15,HOUR(R37)*2,IF(AND(14&lt;MINUTE(R37),MINUTE(R37)&lt;45),HOUR(R37)*2+1,HOUR(R37)*2+2)),"")</f>
        <v/>
      </c>
      <c r="T37" s="332" t="str">
        <f>IF(TIME(K37,M37,59)&lt;TIME(8,0,0),"終了時間が8時未満","終了時間が8時以降")</f>
        <v>終了時間が8時未満</v>
      </c>
      <c r="U37" s="326">
        <f>IF(T37="終了時間が8時以降",IF(TIME(8,0,1)-TIME(H37,J37,0)&lt;TIME(0,14,59),0,TIME(8,0,1)-TIME(H37,J37,0)),0)</f>
        <v>0</v>
      </c>
      <c r="V37" s="326">
        <f>IF(T37="終了時間が8時未満",IF(TIME(K37,M37,1)-TIME(H37,J37,0)&lt;TIME(0,14,59),0,TIME(K37,M37,1)-TIME(H37,J37,0)),0)</f>
        <v>0</v>
      </c>
      <c r="W37" s="325">
        <f>IF(H37="",0,ROUND((U37+V37)/TIME(0,30,0),0))</f>
        <v>0</v>
      </c>
      <c r="X37" s="325" t="str">
        <f>IF(TIME(H37,J37,59)&lt;TIME(18,0,0),"開始時間が18時未満","開始時間が18時以降")</f>
        <v>開始時間が18時未満</v>
      </c>
      <c r="Y37" s="332">
        <f>IF(X37="開始時間が18時未満",IF(TIME(K37,M37,1)-TIME(18,0,0)&lt;TIME(0,14,59),0,TIME(K37,M37,1)-TIME(18,0,0)),0)</f>
        <v>0</v>
      </c>
      <c r="Z37" s="332">
        <f>IF(X37="開始時間が18時以降",IF(TIME(K37,M37,1)-TIME(H37,J37,0)&lt;TIME(0,14,59),0,TIME(K37,M37,1)-TIME(H37,J37,0)),0)</f>
        <v>0</v>
      </c>
      <c r="AA37" s="325">
        <f>IF(H37="",0,ROUND((Y37+Z37)/TIME(0,30,0),0))</f>
        <v>0</v>
      </c>
      <c r="AB37" s="269" t="str">
        <f>IF(W37+AA37=0,"",W37+AA37)</f>
        <v/>
      </c>
      <c r="AC37" s="319"/>
      <c r="AD37" s="319"/>
      <c r="AE37" s="319"/>
      <c r="AF37" s="319"/>
      <c r="AG37" s="319"/>
      <c r="AH37" s="319"/>
      <c r="AI37" s="319"/>
      <c r="AJ37" s="315"/>
      <c r="AK37" s="316"/>
    </row>
    <row r="38" spans="1:37" s="31" customFormat="1" ht="49.5" customHeight="1" x14ac:dyDescent="0.2">
      <c r="A38" s="207"/>
      <c r="B38" s="209"/>
      <c r="C38" s="113"/>
      <c r="D38" s="115" t="s">
        <v>154</v>
      </c>
      <c r="E38" s="113"/>
      <c r="F38" s="302" t="s">
        <v>155</v>
      </c>
      <c r="G38" s="303"/>
      <c r="H38" s="220"/>
      <c r="I38" s="223"/>
      <c r="J38" s="226"/>
      <c r="K38" s="220"/>
      <c r="L38" s="223"/>
      <c r="M38" s="226"/>
      <c r="N38" s="309"/>
      <c r="O38" s="309"/>
      <c r="P38" s="306"/>
      <c r="Q38" s="306"/>
      <c r="R38" s="296"/>
      <c r="S38" s="306"/>
      <c r="T38" s="332"/>
      <c r="U38" s="326"/>
      <c r="V38" s="326"/>
      <c r="W38" s="325"/>
      <c r="X38" s="325"/>
      <c r="Y38" s="332"/>
      <c r="Z38" s="332"/>
      <c r="AA38" s="325"/>
      <c r="AB38" s="269"/>
      <c r="AC38" s="319"/>
      <c r="AD38" s="319"/>
      <c r="AE38" s="319"/>
      <c r="AF38" s="319"/>
      <c r="AG38" s="319"/>
      <c r="AH38" s="319"/>
      <c r="AI38" s="319"/>
      <c r="AJ38" s="315"/>
      <c r="AK38" s="316"/>
    </row>
    <row r="39" spans="1:37" s="31" customFormat="1" ht="49.5" customHeight="1" x14ac:dyDescent="0.2">
      <c r="A39" s="251"/>
      <c r="B39" s="252"/>
      <c r="C39" s="113"/>
      <c r="D39" s="114" t="s">
        <v>156</v>
      </c>
      <c r="E39" s="113"/>
      <c r="F39" s="302" t="s">
        <v>157</v>
      </c>
      <c r="G39" s="303"/>
      <c r="H39" s="255"/>
      <c r="I39" s="256" t="s">
        <v>141</v>
      </c>
      <c r="J39" s="263"/>
      <c r="K39" s="255"/>
      <c r="L39" s="256" t="s">
        <v>141</v>
      </c>
      <c r="M39" s="263"/>
      <c r="N39" s="309" t="str">
        <f>IF(M39="","",TIME(K39,M39,1)-TIME(H39,J39,0))</f>
        <v/>
      </c>
      <c r="O39" s="309"/>
      <c r="P39" s="306" t="str">
        <f>IF(N39="","",IF(N39&lt;TIME(0,45,0),"0.5H",IF(TIME(0,44,59)&lt;N39,"1.0H","")))</f>
        <v/>
      </c>
      <c r="Q39" s="306"/>
      <c r="R39" s="296" t="e">
        <f>N39-TIME(1,0,0)</f>
        <v>#VALUE!</v>
      </c>
      <c r="S39" s="306" t="str">
        <f>IFERROR(IF(MINUTE(R39)&lt;15,HOUR(R39)*2,IF(AND(14&lt;MINUTE(R39),MINUTE(R39)&lt;45),HOUR(R39)*2+1,HOUR(R39)*2+2)),"")</f>
        <v/>
      </c>
      <c r="T39" s="332" t="str">
        <f>IF(TIME(K39,M39,59)&lt;TIME(8,0,0),"終了時間が8時未満","終了時間が8時以降")</f>
        <v>終了時間が8時未満</v>
      </c>
      <c r="U39" s="326">
        <f>IF(T39="終了時間が8時以降",IF(TIME(8,0,1)-TIME(H39,J39,0)&lt;TIME(0,14,59),0,TIME(8,0,1)-TIME(H39,J39,0)),0)</f>
        <v>0</v>
      </c>
      <c r="V39" s="326">
        <f>IF(T39="終了時間が8時未満",IF(TIME(K39,M39,1)-TIME(H39,J39,0)&lt;TIME(0,14,59),0,TIME(K39,M39,1)-TIME(H39,J39,0)),0)</f>
        <v>0</v>
      </c>
      <c r="W39" s="325">
        <f>IF(H39="",0,ROUND((U39+V39)/TIME(0,30,0),0))</f>
        <v>0</v>
      </c>
      <c r="X39" s="325" t="str">
        <f>IF(TIME(H39,J39,59)&lt;TIME(18,0,0),"開始時間が18時未満","開始時間が18時以降")</f>
        <v>開始時間が18時未満</v>
      </c>
      <c r="Y39" s="332">
        <f>IF(X39="開始時間が18時未満",IF(TIME(K39,M39,1)-TIME(18,0,0)&lt;TIME(0,14,59),0,TIME(K39,M39,1)-TIME(18,0,0)),0)</f>
        <v>0</v>
      </c>
      <c r="Z39" s="332">
        <f>IF(X39="開始時間が18時以降",IF(TIME(K39,M39,1)-TIME(H39,J39,0)&lt;TIME(0,14,59),0,TIME(K39,M39,1)-TIME(H39,J39,0)),0)</f>
        <v>0</v>
      </c>
      <c r="AA39" s="325">
        <f>IF(H39="",0,ROUND((Y39+Z39)/TIME(0,30,0),0))</f>
        <v>0</v>
      </c>
      <c r="AB39" s="269" t="str">
        <f>IF(W39+AA39=0,"",W39+AA39)</f>
        <v/>
      </c>
      <c r="AC39" s="319"/>
      <c r="AD39" s="319"/>
      <c r="AE39" s="319"/>
      <c r="AF39" s="319"/>
      <c r="AG39" s="319"/>
      <c r="AH39" s="319"/>
      <c r="AI39" s="319"/>
      <c r="AJ39" s="315"/>
      <c r="AK39" s="316"/>
    </row>
    <row r="40" spans="1:37" s="31" customFormat="1" ht="49.5" customHeight="1" x14ac:dyDescent="0.2">
      <c r="A40" s="207"/>
      <c r="B40" s="209"/>
      <c r="C40" s="113"/>
      <c r="D40" s="115" t="s">
        <v>154</v>
      </c>
      <c r="E40" s="113"/>
      <c r="F40" s="302" t="s">
        <v>155</v>
      </c>
      <c r="G40" s="303"/>
      <c r="H40" s="220"/>
      <c r="I40" s="223"/>
      <c r="J40" s="226"/>
      <c r="K40" s="220"/>
      <c r="L40" s="223"/>
      <c r="M40" s="226"/>
      <c r="N40" s="309"/>
      <c r="O40" s="309"/>
      <c r="P40" s="306"/>
      <c r="Q40" s="306"/>
      <c r="R40" s="296"/>
      <c r="S40" s="306"/>
      <c r="T40" s="332"/>
      <c r="U40" s="326"/>
      <c r="V40" s="326"/>
      <c r="W40" s="325"/>
      <c r="X40" s="325"/>
      <c r="Y40" s="332"/>
      <c r="Z40" s="332"/>
      <c r="AA40" s="325"/>
      <c r="AB40" s="269"/>
      <c r="AC40" s="319"/>
      <c r="AD40" s="319"/>
      <c r="AE40" s="319"/>
      <c r="AF40" s="319"/>
      <c r="AG40" s="319"/>
      <c r="AH40" s="319"/>
      <c r="AI40" s="319"/>
      <c r="AJ40" s="315"/>
      <c r="AK40" s="316"/>
    </row>
    <row r="41" spans="1:37" s="31" customFormat="1" ht="49.5" customHeight="1" x14ac:dyDescent="0.2">
      <c r="A41" s="251"/>
      <c r="B41" s="252"/>
      <c r="C41" s="113"/>
      <c r="D41" s="114" t="s">
        <v>156</v>
      </c>
      <c r="E41" s="113"/>
      <c r="F41" s="302" t="s">
        <v>157</v>
      </c>
      <c r="G41" s="303"/>
      <c r="H41" s="255"/>
      <c r="I41" s="256" t="s">
        <v>141</v>
      </c>
      <c r="J41" s="263"/>
      <c r="K41" s="255"/>
      <c r="L41" s="256" t="s">
        <v>141</v>
      </c>
      <c r="M41" s="263"/>
      <c r="N41" s="309" t="str">
        <f>IF(M41="","",TIME(K41,M41,1)-TIME(H41,J41,0))</f>
        <v/>
      </c>
      <c r="O41" s="309"/>
      <c r="P41" s="306" t="str">
        <f>IF(N41="","",IF(N41&lt;TIME(0,45,0),"0.5H",IF(TIME(0,44,59)&lt;N41,"1.0H","")))</f>
        <v/>
      </c>
      <c r="Q41" s="306"/>
      <c r="R41" s="296" t="e">
        <f>N41-TIME(1,0,0)</f>
        <v>#VALUE!</v>
      </c>
      <c r="S41" s="306" t="str">
        <f>IFERROR(IF(MINUTE(R41)&lt;15,HOUR(R41)*2,IF(AND(14&lt;MINUTE(R41),MINUTE(R41)&lt;45),HOUR(R41)*2+1,HOUR(R41)*2+2)),"")</f>
        <v/>
      </c>
      <c r="T41" s="332" t="str">
        <f>IF(TIME(K41,M41,59)&lt;TIME(8,0,0),"終了時間が8時未満","終了時間が8時以降")</f>
        <v>終了時間が8時未満</v>
      </c>
      <c r="U41" s="326">
        <f>IF(T41="終了時間が8時以降",IF(TIME(8,0,1)-TIME(H41,J41,0)&lt;TIME(0,14,59),0,TIME(8,0,1)-TIME(H41,J41,0)),0)</f>
        <v>0</v>
      </c>
      <c r="V41" s="326">
        <f>IF(T41="終了時間が8時未満",IF(TIME(K41,M41,1)-TIME(H41,J41,0)&lt;TIME(0,14,59),0,TIME(K41,M41,1)-TIME(H41,J41,0)),0)</f>
        <v>0</v>
      </c>
      <c r="W41" s="325">
        <f>IF(H41="",0,ROUND((U41+V41)/TIME(0,30,0),0))</f>
        <v>0</v>
      </c>
      <c r="X41" s="325" t="str">
        <f>IF(TIME(H41,J41,59)&lt;TIME(18,0,0),"開始時間が18時未満","開始時間が18時以降")</f>
        <v>開始時間が18時未満</v>
      </c>
      <c r="Y41" s="332">
        <f>IF(X41="開始時間が18時未満",IF(TIME(K41,M41,1)-TIME(18,0,0)&lt;TIME(0,14,59),0,TIME(K41,M41,1)-TIME(18,0,0)),0)</f>
        <v>0</v>
      </c>
      <c r="Z41" s="332">
        <f>IF(X41="開始時間が18時以降",IF(TIME(K41,M41,1)-TIME(H41,J41,0)&lt;TIME(0,14,59),0,TIME(K41,M41,1)-TIME(H41,J41,0)),0)</f>
        <v>0</v>
      </c>
      <c r="AA41" s="325">
        <f>IF(H41="",0,ROUND((Y41+Z41)/TIME(0,30,0),0))</f>
        <v>0</v>
      </c>
      <c r="AB41" s="269" t="str">
        <f>IF(W41+AA41=0,"",W41+AA41)</f>
        <v/>
      </c>
      <c r="AC41" s="319"/>
      <c r="AD41" s="319"/>
      <c r="AE41" s="319"/>
      <c r="AF41" s="319"/>
      <c r="AG41" s="319"/>
      <c r="AH41" s="319"/>
      <c r="AI41" s="319"/>
      <c r="AJ41" s="315"/>
      <c r="AK41" s="316"/>
    </row>
    <row r="42" spans="1:37" s="31" customFormat="1" ht="49.5" customHeight="1" x14ac:dyDescent="0.2">
      <c r="A42" s="207"/>
      <c r="B42" s="209"/>
      <c r="C42" s="113"/>
      <c r="D42" s="115" t="s">
        <v>154</v>
      </c>
      <c r="E42" s="113"/>
      <c r="F42" s="302" t="s">
        <v>155</v>
      </c>
      <c r="G42" s="303"/>
      <c r="H42" s="220"/>
      <c r="I42" s="223"/>
      <c r="J42" s="226"/>
      <c r="K42" s="220"/>
      <c r="L42" s="223"/>
      <c r="M42" s="226"/>
      <c r="N42" s="309"/>
      <c r="O42" s="309"/>
      <c r="P42" s="306"/>
      <c r="Q42" s="306"/>
      <c r="R42" s="296"/>
      <c r="S42" s="306"/>
      <c r="T42" s="332"/>
      <c r="U42" s="326"/>
      <c r="V42" s="326"/>
      <c r="W42" s="325"/>
      <c r="X42" s="325"/>
      <c r="Y42" s="332"/>
      <c r="Z42" s="332"/>
      <c r="AA42" s="325"/>
      <c r="AB42" s="269"/>
      <c r="AC42" s="319"/>
      <c r="AD42" s="319"/>
      <c r="AE42" s="319"/>
      <c r="AF42" s="319"/>
      <c r="AG42" s="319"/>
      <c r="AH42" s="319"/>
      <c r="AI42" s="319"/>
      <c r="AJ42" s="315"/>
      <c r="AK42" s="316"/>
    </row>
    <row r="43" spans="1:37" s="31" customFormat="1" ht="49.5" customHeight="1" x14ac:dyDescent="0.2">
      <c r="A43" s="251"/>
      <c r="B43" s="252"/>
      <c r="C43" s="113"/>
      <c r="D43" s="114" t="s">
        <v>156</v>
      </c>
      <c r="E43" s="113"/>
      <c r="F43" s="302" t="s">
        <v>157</v>
      </c>
      <c r="G43" s="303"/>
      <c r="H43" s="255"/>
      <c r="I43" s="256" t="s">
        <v>141</v>
      </c>
      <c r="J43" s="263"/>
      <c r="K43" s="255"/>
      <c r="L43" s="256" t="s">
        <v>141</v>
      </c>
      <c r="M43" s="263"/>
      <c r="N43" s="309" t="str">
        <f>IF(M43="","",TIME(K43,M43,1)-TIME(H43,J43,0))</f>
        <v/>
      </c>
      <c r="O43" s="309"/>
      <c r="P43" s="306" t="str">
        <f>IF(N43="","",IF(N43&lt;TIME(0,45,0),"0.5H",IF(TIME(0,44,59)&lt;N43,"1.0H","")))</f>
        <v/>
      </c>
      <c r="Q43" s="306"/>
      <c r="R43" s="296" t="e">
        <f>N43-TIME(1,0,0)</f>
        <v>#VALUE!</v>
      </c>
      <c r="S43" s="306" t="str">
        <f>IFERROR(IF(MINUTE(R43)&lt;15,HOUR(R43)*2,IF(AND(14&lt;MINUTE(R43),MINUTE(R43)&lt;45),HOUR(R43)*2+1,HOUR(R43)*2+2)),"")</f>
        <v/>
      </c>
      <c r="T43" s="332" t="str">
        <f>IF(TIME(K43,M43,59)&lt;TIME(8,0,0),"終了時間が8時未満","終了時間が8時以降")</f>
        <v>終了時間が8時未満</v>
      </c>
      <c r="U43" s="326">
        <f>IF(T43="終了時間が8時以降",IF(TIME(8,0,1)-TIME(H43,J43,0)&lt;TIME(0,14,59),0,TIME(8,0,1)-TIME(H43,J43,0)),0)</f>
        <v>0</v>
      </c>
      <c r="V43" s="326">
        <f>IF(T43="終了時間が8時未満",IF(TIME(K43,M43,1)-TIME(H43,J43,0)&lt;TIME(0,14,59),0,TIME(K43,M43,1)-TIME(H43,J43,0)),0)</f>
        <v>0</v>
      </c>
      <c r="W43" s="325">
        <f>IF(H43="",0,ROUND((U43+V43)/TIME(0,30,0),0))</f>
        <v>0</v>
      </c>
      <c r="X43" s="325" t="str">
        <f>IF(TIME(H43,J43,59)&lt;TIME(18,0,0),"開始時間が18時未満","開始時間が18時以降")</f>
        <v>開始時間が18時未満</v>
      </c>
      <c r="Y43" s="332">
        <f>IF(X43="開始時間が18時未満",IF(TIME(K43,M43,1)-TIME(18,0,0)&lt;TIME(0,14,59),0,TIME(K43,M43,1)-TIME(18,0,0)),0)</f>
        <v>0</v>
      </c>
      <c r="Z43" s="332">
        <f>IF(X43="開始時間が18時以降",IF(TIME(K43,M43,1)-TIME(H43,J43,0)&lt;TIME(0,14,59),0,TIME(K43,M43,1)-TIME(H43,J43,0)),0)</f>
        <v>0</v>
      </c>
      <c r="AA43" s="325">
        <f>IF(H43="",0,ROUND((Y43+Z43)/TIME(0,30,0),0))</f>
        <v>0</v>
      </c>
      <c r="AB43" s="269" t="str">
        <f>IF(W43+AA43=0,"",W43+AA43)</f>
        <v/>
      </c>
      <c r="AC43" s="319"/>
      <c r="AD43" s="319"/>
      <c r="AE43" s="319"/>
      <c r="AF43" s="319"/>
      <c r="AG43" s="319"/>
      <c r="AH43" s="319"/>
      <c r="AI43" s="319"/>
      <c r="AJ43" s="315"/>
      <c r="AK43" s="316"/>
    </row>
    <row r="44" spans="1:37" s="31" customFormat="1" ht="49.5" customHeight="1" x14ac:dyDescent="0.2">
      <c r="A44" s="207"/>
      <c r="B44" s="209"/>
      <c r="C44" s="113"/>
      <c r="D44" s="115" t="s">
        <v>154</v>
      </c>
      <c r="E44" s="113"/>
      <c r="F44" s="302" t="s">
        <v>155</v>
      </c>
      <c r="G44" s="303"/>
      <c r="H44" s="220"/>
      <c r="I44" s="223"/>
      <c r="J44" s="226"/>
      <c r="K44" s="220"/>
      <c r="L44" s="223"/>
      <c r="M44" s="226"/>
      <c r="N44" s="309"/>
      <c r="O44" s="309"/>
      <c r="P44" s="306"/>
      <c r="Q44" s="306"/>
      <c r="R44" s="296"/>
      <c r="S44" s="306"/>
      <c r="T44" s="332"/>
      <c r="U44" s="326"/>
      <c r="V44" s="326"/>
      <c r="W44" s="325"/>
      <c r="X44" s="325"/>
      <c r="Y44" s="332"/>
      <c r="Z44" s="332"/>
      <c r="AA44" s="325"/>
      <c r="AB44" s="269"/>
      <c r="AC44" s="319"/>
      <c r="AD44" s="319"/>
      <c r="AE44" s="319"/>
      <c r="AF44" s="319"/>
      <c r="AG44" s="319"/>
      <c r="AH44" s="319"/>
      <c r="AI44" s="319"/>
      <c r="AJ44" s="315"/>
      <c r="AK44" s="316"/>
    </row>
    <row r="45" spans="1:37" s="31" customFormat="1" ht="49.5" customHeight="1" x14ac:dyDescent="0.2">
      <c r="A45" s="251"/>
      <c r="B45" s="252"/>
      <c r="C45" s="113"/>
      <c r="D45" s="114" t="s">
        <v>156</v>
      </c>
      <c r="E45" s="113"/>
      <c r="F45" s="302" t="s">
        <v>157</v>
      </c>
      <c r="G45" s="303"/>
      <c r="H45" s="255"/>
      <c r="I45" s="256" t="s">
        <v>141</v>
      </c>
      <c r="J45" s="263"/>
      <c r="K45" s="255"/>
      <c r="L45" s="256" t="s">
        <v>141</v>
      </c>
      <c r="M45" s="263"/>
      <c r="N45" s="309" t="str">
        <f>IF(M45="","",TIME(K45,M45,1)-TIME(H45,J45,0))</f>
        <v/>
      </c>
      <c r="O45" s="309"/>
      <c r="P45" s="306" t="str">
        <f>IF(N45="","",IF(N45&lt;TIME(0,45,0),"0.5H",IF(TIME(0,44,59)&lt;N45,"1.0H","")))</f>
        <v/>
      </c>
      <c r="Q45" s="306"/>
      <c r="R45" s="296" t="e">
        <f>N45-TIME(1,0,0)</f>
        <v>#VALUE!</v>
      </c>
      <c r="S45" s="306" t="str">
        <f>IFERROR(IF(MINUTE(R45)&lt;15,HOUR(R45)*2,IF(AND(14&lt;MINUTE(R45),MINUTE(R45)&lt;45),HOUR(R45)*2+1,HOUR(R45)*2+2)),"")</f>
        <v/>
      </c>
      <c r="T45" s="332" t="str">
        <f>IF(TIME(K45,M45,59)&lt;TIME(8,0,0),"終了時間が8時未満","終了時間が8時以降")</f>
        <v>終了時間が8時未満</v>
      </c>
      <c r="U45" s="326">
        <f>IF(T45="終了時間が8時以降",IF(TIME(8,0,1)-TIME(H45,J45,0)&lt;TIME(0,14,59),0,TIME(8,0,1)-TIME(H45,J45,0)),0)</f>
        <v>0</v>
      </c>
      <c r="V45" s="326">
        <f>IF(T45="終了時間が8時未満",IF(TIME(K45,M45,1)-TIME(H45,J45,0)&lt;TIME(0,14,59),0,TIME(K45,M45,1)-TIME(H45,J45,0)),0)</f>
        <v>0</v>
      </c>
      <c r="W45" s="325">
        <f>IF(H45="",0,ROUND((U45+V45)/TIME(0,30,0),0))</f>
        <v>0</v>
      </c>
      <c r="X45" s="325" t="str">
        <f>IF(TIME(H45,J45,59)&lt;TIME(18,0,0),"開始時間が18時未満","開始時間が18時以降")</f>
        <v>開始時間が18時未満</v>
      </c>
      <c r="Y45" s="332">
        <f>IF(X45="開始時間が18時未満",IF(TIME(K45,M45,1)-TIME(18,0,0)&lt;TIME(0,14,59),0,TIME(K45,M45,1)-TIME(18,0,0)),0)</f>
        <v>0</v>
      </c>
      <c r="Z45" s="332">
        <f>IF(X45="開始時間が18時以降",IF(TIME(K45,M45,1)-TIME(H45,J45,0)&lt;TIME(0,14,59),0,TIME(K45,M45,1)-TIME(H45,J45,0)),0)</f>
        <v>0</v>
      </c>
      <c r="AA45" s="325">
        <f>IF(H45="",0,ROUND((Y45+Z45)/TIME(0,30,0),0))</f>
        <v>0</v>
      </c>
      <c r="AB45" s="269" t="str">
        <f>IF(W45+AA45=0,"",W45+AA45)</f>
        <v/>
      </c>
      <c r="AC45" s="319"/>
      <c r="AD45" s="319"/>
      <c r="AE45" s="319"/>
      <c r="AF45" s="319"/>
      <c r="AG45" s="319"/>
      <c r="AH45" s="319"/>
      <c r="AI45" s="319"/>
      <c r="AJ45" s="315"/>
      <c r="AK45" s="316"/>
    </row>
    <row r="46" spans="1:37" s="31" customFormat="1" ht="49.5" customHeight="1" x14ac:dyDescent="0.2">
      <c r="A46" s="207"/>
      <c r="B46" s="209"/>
      <c r="C46" s="113"/>
      <c r="D46" s="115" t="s">
        <v>154</v>
      </c>
      <c r="E46" s="113"/>
      <c r="F46" s="302" t="s">
        <v>155</v>
      </c>
      <c r="G46" s="303"/>
      <c r="H46" s="220"/>
      <c r="I46" s="223"/>
      <c r="J46" s="226"/>
      <c r="K46" s="220"/>
      <c r="L46" s="223"/>
      <c r="M46" s="226"/>
      <c r="N46" s="309"/>
      <c r="O46" s="309"/>
      <c r="P46" s="306"/>
      <c r="Q46" s="306"/>
      <c r="R46" s="296"/>
      <c r="S46" s="306"/>
      <c r="T46" s="332"/>
      <c r="U46" s="326"/>
      <c r="V46" s="326"/>
      <c r="W46" s="325"/>
      <c r="X46" s="325"/>
      <c r="Y46" s="332"/>
      <c r="Z46" s="332"/>
      <c r="AA46" s="325"/>
      <c r="AB46" s="269"/>
      <c r="AC46" s="319"/>
      <c r="AD46" s="319"/>
      <c r="AE46" s="319"/>
      <c r="AF46" s="319"/>
      <c r="AG46" s="319"/>
      <c r="AH46" s="319"/>
      <c r="AI46" s="319"/>
      <c r="AJ46" s="315"/>
      <c r="AK46" s="316"/>
    </row>
    <row r="47" spans="1:37" s="31" customFormat="1" ht="49.5" customHeight="1" x14ac:dyDescent="0.2">
      <c r="A47" s="251"/>
      <c r="B47" s="252"/>
      <c r="C47" s="113"/>
      <c r="D47" s="114" t="s">
        <v>156</v>
      </c>
      <c r="E47" s="113"/>
      <c r="F47" s="302" t="s">
        <v>157</v>
      </c>
      <c r="G47" s="303"/>
      <c r="H47" s="255"/>
      <c r="I47" s="256" t="s">
        <v>141</v>
      </c>
      <c r="J47" s="263"/>
      <c r="K47" s="255"/>
      <c r="L47" s="256" t="s">
        <v>141</v>
      </c>
      <c r="M47" s="263"/>
      <c r="N47" s="309" t="str">
        <f>IF(M47="","",TIME(K47,M47,1)-TIME(H47,J47,0))</f>
        <v/>
      </c>
      <c r="O47" s="309"/>
      <c r="P47" s="306" t="str">
        <f>IF(N47="","",IF(N47&lt;TIME(0,45,0),"0.5H",IF(TIME(0,44,59)&lt;N47,"1.0H","")))</f>
        <v/>
      </c>
      <c r="Q47" s="306"/>
      <c r="R47" s="296" t="e">
        <f>N47-TIME(1,0,0)</f>
        <v>#VALUE!</v>
      </c>
      <c r="S47" s="306" t="str">
        <f>IFERROR(IF(MINUTE(R47)&lt;15,HOUR(R47)*2,IF(AND(14&lt;MINUTE(R47),MINUTE(R47)&lt;45),HOUR(R47)*2+1,HOUR(R47)*2+2)),"")</f>
        <v/>
      </c>
      <c r="T47" s="332" t="str">
        <f>IF(TIME(K47,M47,59)&lt;TIME(8,0,0),"終了時間が8時未満","終了時間が8時以降")</f>
        <v>終了時間が8時未満</v>
      </c>
      <c r="U47" s="326">
        <f>IF(T47="終了時間が8時以降",IF(TIME(8,0,1)-TIME(H47,J47,0)&lt;TIME(0,14,59),0,TIME(8,0,1)-TIME(H47,J47,0)),0)</f>
        <v>0</v>
      </c>
      <c r="V47" s="326">
        <f>IF(T47="終了時間が8時未満",IF(TIME(K47,M47,1)-TIME(H47,J47,0)&lt;TIME(0,14,59),0,TIME(K47,M47,1)-TIME(H47,J47,0)),0)</f>
        <v>0</v>
      </c>
      <c r="W47" s="325">
        <f>IF(H47="",0,ROUND((U47+V47)/TIME(0,30,0),0))</f>
        <v>0</v>
      </c>
      <c r="X47" s="325" t="str">
        <f>IF(TIME(H47,J47,59)&lt;TIME(18,0,0),"開始時間が18時未満","開始時間が18時以降")</f>
        <v>開始時間が18時未満</v>
      </c>
      <c r="Y47" s="332">
        <f>IF(X47="開始時間が18時未満",IF(TIME(K47,M47,1)-TIME(18,0,0)&lt;TIME(0,14,59),0,TIME(K47,M47,1)-TIME(18,0,0)),0)</f>
        <v>0</v>
      </c>
      <c r="Z47" s="332">
        <f>IF(X47="開始時間が18時以降",IF(TIME(K47,M47,1)-TIME(H47,J47,0)&lt;TIME(0,14,59),0,TIME(K47,M47,1)-TIME(H47,J47,0)),0)</f>
        <v>0</v>
      </c>
      <c r="AA47" s="325">
        <f>IF(H47="",0,ROUND((Y47+Z47)/TIME(0,30,0),0))</f>
        <v>0</v>
      </c>
      <c r="AB47" s="269" t="str">
        <f>IF(W47+AA47=0,"",W47+AA47)</f>
        <v/>
      </c>
      <c r="AC47" s="319"/>
      <c r="AD47" s="319"/>
      <c r="AE47" s="319"/>
      <c r="AF47" s="319"/>
      <c r="AG47" s="319"/>
      <c r="AH47" s="319"/>
      <c r="AI47" s="319"/>
      <c r="AJ47" s="315"/>
      <c r="AK47" s="316"/>
    </row>
    <row r="48" spans="1:37" s="31" customFormat="1" ht="49.5" customHeight="1" x14ac:dyDescent="0.2">
      <c r="A48" s="208"/>
      <c r="B48" s="210"/>
      <c r="C48" s="113"/>
      <c r="D48" s="115" t="s">
        <v>154</v>
      </c>
      <c r="E48" s="113"/>
      <c r="F48" s="302" t="s">
        <v>155</v>
      </c>
      <c r="G48" s="303"/>
      <c r="H48" s="221"/>
      <c r="I48" s="224"/>
      <c r="J48" s="227"/>
      <c r="K48" s="221"/>
      <c r="L48" s="224"/>
      <c r="M48" s="227"/>
      <c r="N48" s="309"/>
      <c r="O48" s="309"/>
      <c r="P48" s="306"/>
      <c r="Q48" s="306"/>
      <c r="R48" s="353"/>
      <c r="S48" s="306"/>
      <c r="T48" s="332"/>
      <c r="U48" s="326"/>
      <c r="V48" s="326"/>
      <c r="W48" s="325"/>
      <c r="X48" s="325"/>
      <c r="Y48" s="332"/>
      <c r="Z48" s="332"/>
      <c r="AA48" s="325"/>
      <c r="AB48" s="269"/>
      <c r="AC48" s="319"/>
      <c r="AD48" s="319"/>
      <c r="AE48" s="319"/>
      <c r="AF48" s="319"/>
      <c r="AG48" s="319"/>
      <c r="AH48" s="319"/>
      <c r="AI48" s="319"/>
      <c r="AJ48" s="315"/>
      <c r="AK48" s="316"/>
    </row>
    <row r="49" spans="1:46" s="31" customFormat="1" ht="49.5" customHeight="1" x14ac:dyDescent="0.2">
      <c r="A49" s="207"/>
      <c r="B49" s="209"/>
      <c r="C49" s="126"/>
      <c r="D49" s="114" t="s">
        <v>156</v>
      </c>
      <c r="E49" s="126"/>
      <c r="F49" s="300" t="s">
        <v>157</v>
      </c>
      <c r="G49" s="301"/>
      <c r="H49" s="220"/>
      <c r="I49" s="223" t="s">
        <v>141</v>
      </c>
      <c r="J49" s="226"/>
      <c r="K49" s="220"/>
      <c r="L49" s="223" t="s">
        <v>141</v>
      </c>
      <c r="M49" s="226"/>
      <c r="N49" s="266" t="str">
        <f>IF(M49="","",TIME(K49,M49,1)-TIME(H49,J49,0))</f>
        <v/>
      </c>
      <c r="O49" s="266"/>
      <c r="P49" s="246" t="str">
        <f>IF(N49="","",IF(N49&lt;TIME(0,45,0),"0.5H",IF(TIME(0,44,59)&lt;N49,"1.0H","")))</f>
        <v/>
      </c>
      <c r="Q49" s="246"/>
      <c r="R49" s="296" t="e">
        <f>N49-TIME(1,0,0)</f>
        <v>#VALUE!</v>
      </c>
      <c r="S49" s="246" t="str">
        <f>IFERROR(IF(MINUTE(R49)&lt;15,HOUR(R49)*2,IF(AND(14&lt;MINUTE(R49),MINUTE(R49)&lt;45),HOUR(R49)*2+1,HOUR(R49)*2+2)),"")</f>
        <v/>
      </c>
      <c r="T49" s="280" t="str">
        <f>IF(TIME(K49,M49,59)&lt;TIME(8,0,0),"終了時間が8時未満","終了時間が8時以降")</f>
        <v>終了時間が8時未満</v>
      </c>
      <c r="U49" s="298">
        <f>IF(T49="終了時間が8時以降",IF(TIME(8,0,1)-TIME(H49,J49,0)&lt;TIME(0,14,59),0,TIME(8,0,1)-TIME(H49,J49,0)),0)</f>
        <v>0</v>
      </c>
      <c r="V49" s="298">
        <f>IF(T49="終了時間が8時未満",IF(TIME(K49,M49,1)-TIME(H49,J49,0)&lt;TIME(0,14,59),0,TIME(K49,M49,1)-TIME(H49,J49,0)),0)</f>
        <v>0</v>
      </c>
      <c r="W49" s="282">
        <f>IF(H49="",0,ROUND((U49+V49)/TIME(0,30,0),0))</f>
        <v>0</v>
      </c>
      <c r="X49" s="282" t="str">
        <f>IF(TIME(H49,J49,59)&lt;TIME(18,0,0),"開始時間が18時未満","開始時間が18時以降")</f>
        <v>開始時間が18時未満</v>
      </c>
      <c r="Y49" s="280">
        <f>IF(X49="開始時間が18時未満",IF(TIME(K49,M49,1)-TIME(18,0,0)&lt;TIME(0,14,59),0,TIME(K49,M49,1)-TIME(18,0,0)),0)</f>
        <v>0</v>
      </c>
      <c r="Z49" s="280">
        <f>IF(X49="開始時間が18時以降",IF(TIME(K49,M49,1)-TIME(H49,J49,0)&lt;TIME(0,14,59),0,TIME(K49,M49,1)-TIME(H49,J49,0)),0)</f>
        <v>0</v>
      </c>
      <c r="AA49" s="282">
        <f>IF(H49="",0,ROUND((Y49+Z49)/TIME(0,30,0),0))</f>
        <v>0</v>
      </c>
      <c r="AB49" s="284" t="str">
        <f>IF(W49+AA49=0,"",W49+AA49)</f>
        <v/>
      </c>
      <c r="AC49" s="286"/>
      <c r="AD49" s="286"/>
      <c r="AE49" s="286"/>
      <c r="AF49" s="286"/>
      <c r="AG49" s="286"/>
      <c r="AH49" s="286"/>
      <c r="AI49" s="286"/>
      <c r="AJ49" s="288"/>
      <c r="AK49" s="289"/>
    </row>
    <row r="50" spans="1:46" s="31" customFormat="1" ht="49.5" customHeight="1" thickBot="1" x14ac:dyDescent="0.25">
      <c r="A50" s="270"/>
      <c r="B50" s="271"/>
      <c r="C50" s="136"/>
      <c r="D50" s="137" t="s">
        <v>154</v>
      </c>
      <c r="E50" s="136"/>
      <c r="F50" s="292" t="s">
        <v>155</v>
      </c>
      <c r="G50" s="293"/>
      <c r="H50" s="274"/>
      <c r="I50" s="275"/>
      <c r="J50" s="276"/>
      <c r="K50" s="274"/>
      <c r="L50" s="275"/>
      <c r="M50" s="276"/>
      <c r="N50" s="294"/>
      <c r="O50" s="294"/>
      <c r="P50" s="295"/>
      <c r="Q50" s="295"/>
      <c r="R50" s="297"/>
      <c r="S50" s="295"/>
      <c r="T50" s="281"/>
      <c r="U50" s="299"/>
      <c r="V50" s="299"/>
      <c r="W50" s="283"/>
      <c r="X50" s="283"/>
      <c r="Y50" s="281"/>
      <c r="Z50" s="281"/>
      <c r="AA50" s="283"/>
      <c r="AB50" s="285"/>
      <c r="AC50" s="287"/>
      <c r="AD50" s="287"/>
      <c r="AE50" s="287"/>
      <c r="AF50" s="287"/>
      <c r="AG50" s="287"/>
      <c r="AH50" s="287"/>
      <c r="AI50" s="287"/>
      <c r="AJ50" s="290"/>
      <c r="AK50" s="291"/>
    </row>
    <row r="51" spans="1:46" ht="42" customHeight="1" thickBot="1" x14ac:dyDescent="0.25">
      <c r="A51" s="362" t="s">
        <v>165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4"/>
      <c r="N51" s="365" t="str">
        <f>IF(SUM(N13:O50)=0,"",SUM(N13:O50))</f>
        <v/>
      </c>
      <c r="O51" s="366"/>
      <c r="P51" s="110"/>
      <c r="Q51" s="110"/>
      <c r="R51" s="110"/>
      <c r="S51" s="125" t="str">
        <f>IF(SUM(S13:S50)=0,"",SUM(S13:S50))</f>
        <v/>
      </c>
      <c r="T51" s="110"/>
      <c r="U51" s="110"/>
      <c r="V51" s="110"/>
      <c r="W51" s="110"/>
      <c r="X51" s="133"/>
      <c r="Y51" s="110"/>
      <c r="Z51" s="110"/>
      <c r="AA51" s="110"/>
      <c r="AB51" s="125" t="str">
        <f>IF(SUM(AB13:AB50)=0,"",SUM(AB13:AB50))</f>
        <v/>
      </c>
      <c r="AC51" s="138"/>
      <c r="AD51" s="138"/>
      <c r="AE51" s="138"/>
      <c r="AF51" s="138"/>
      <c r="AG51" s="138"/>
      <c r="AH51" s="138"/>
      <c r="AI51" s="138"/>
      <c r="AJ51" s="110"/>
      <c r="AK51" s="110"/>
      <c r="AL51" s="110"/>
      <c r="AT51" s="31"/>
    </row>
  </sheetData>
  <sheetProtection algorithmName="SHA-512" hashValue="iZmzj5WrVa71oWztaDyMV5DYYtP5uIG62EeGGkkhmaYmDGe2CfAzcG+bLWrLJphn8rDEP+EQwd0U1yD/g6Ynuw==" saltValue="v4/siUUJ1hc5QK0vy2SaaA==" spinCount="100000" sheet="1" objects="1" scenarios="1" selectLockedCells="1"/>
  <mergeCells count="529">
    <mergeCell ref="A13:A14"/>
    <mergeCell ref="R3:AK3"/>
    <mergeCell ref="R2:AB2"/>
    <mergeCell ref="A7:AK8"/>
    <mergeCell ref="AB47:AB48"/>
    <mergeCell ref="S45:S46"/>
    <mergeCell ref="AB45:AB46"/>
    <mergeCell ref="L45:L46"/>
    <mergeCell ref="M45:M46"/>
    <mergeCell ref="S43:S44"/>
    <mergeCell ref="K47:K48"/>
    <mergeCell ref="J45:J46"/>
    <mergeCell ref="K45:K46"/>
    <mergeCell ref="R43:R44"/>
    <mergeCell ref="T43:T44"/>
    <mergeCell ref="U43:U44"/>
    <mergeCell ref="V43:V44"/>
    <mergeCell ref="W43:W44"/>
    <mergeCell ref="X43:X44"/>
    <mergeCell ref="Y43:Y44"/>
    <mergeCell ref="Z43:Z44"/>
    <mergeCell ref="T41:T42"/>
    <mergeCell ref="U41:U42"/>
    <mergeCell ref="A43:A44"/>
    <mergeCell ref="A51:M51"/>
    <mergeCell ref="N51:O51"/>
    <mergeCell ref="R4:AK5"/>
    <mergeCell ref="AA43:AA44"/>
    <mergeCell ref="R45:R46"/>
    <mergeCell ref="T45:T46"/>
    <mergeCell ref="U45:U46"/>
    <mergeCell ref="V45:V46"/>
    <mergeCell ref="L47:L48"/>
    <mergeCell ref="M47:M48"/>
    <mergeCell ref="S47:S48"/>
    <mergeCell ref="K43:K44"/>
    <mergeCell ref="L43:L44"/>
    <mergeCell ref="M43:M44"/>
    <mergeCell ref="L41:L42"/>
    <mergeCell ref="M41:M42"/>
    <mergeCell ref="S41:S42"/>
    <mergeCell ref="AB41:AB42"/>
    <mergeCell ref="AB43:AB44"/>
    <mergeCell ref="A47:A48"/>
    <mergeCell ref="H45:H46"/>
    <mergeCell ref="J47:J48"/>
    <mergeCell ref="B47:B48"/>
    <mergeCell ref="H47:H48"/>
    <mergeCell ref="B43:B44"/>
    <mergeCell ref="H43:H44"/>
    <mergeCell ref="I43:I44"/>
    <mergeCell ref="J43:J44"/>
    <mergeCell ref="A41:A42"/>
    <mergeCell ref="B41:B42"/>
    <mergeCell ref="H41:H42"/>
    <mergeCell ref="I41:I42"/>
    <mergeCell ref="J41:J42"/>
    <mergeCell ref="I45:I46"/>
    <mergeCell ref="A45:A46"/>
    <mergeCell ref="B45:B46"/>
    <mergeCell ref="I47:I48"/>
    <mergeCell ref="AB37:AB38"/>
    <mergeCell ref="K41:K42"/>
    <mergeCell ref="J39:J40"/>
    <mergeCell ref="K39:K40"/>
    <mergeCell ref="A39:A40"/>
    <mergeCell ref="B39:B40"/>
    <mergeCell ref="H39:H40"/>
    <mergeCell ref="I39:I40"/>
    <mergeCell ref="AB39:AB40"/>
    <mergeCell ref="L39:L40"/>
    <mergeCell ref="M39:M40"/>
    <mergeCell ref="R39:R40"/>
    <mergeCell ref="T39:T40"/>
    <mergeCell ref="U39:U40"/>
    <mergeCell ref="V39:V40"/>
    <mergeCell ref="W39:W40"/>
    <mergeCell ref="X39:X40"/>
    <mergeCell ref="Y39:Y40"/>
    <mergeCell ref="Z39:Z40"/>
    <mergeCell ref="AA39:AA40"/>
    <mergeCell ref="A37:A38"/>
    <mergeCell ref="B37:B38"/>
    <mergeCell ref="H37:H38"/>
    <mergeCell ref="I37:I38"/>
    <mergeCell ref="J37:J38"/>
    <mergeCell ref="K37:K38"/>
    <mergeCell ref="L37:L38"/>
    <mergeCell ref="M37:M38"/>
    <mergeCell ref="P39:Q40"/>
    <mergeCell ref="B35:B36"/>
    <mergeCell ref="H35:H36"/>
    <mergeCell ref="I35:I36"/>
    <mergeCell ref="J35:J36"/>
    <mergeCell ref="K35:K36"/>
    <mergeCell ref="R35:R36"/>
    <mergeCell ref="S39:S40"/>
    <mergeCell ref="R41:R42"/>
    <mergeCell ref="V41:V42"/>
    <mergeCell ref="R37:R38"/>
    <mergeCell ref="P41:Q42"/>
    <mergeCell ref="L35:L36"/>
    <mergeCell ref="M35:M36"/>
    <mergeCell ref="AB35:AB36"/>
    <mergeCell ref="AB33:AB34"/>
    <mergeCell ref="L33:L34"/>
    <mergeCell ref="M33:M34"/>
    <mergeCell ref="A31:A32"/>
    <mergeCell ref="B31:B32"/>
    <mergeCell ref="H31:H32"/>
    <mergeCell ref="I31:I32"/>
    <mergeCell ref="J31:J32"/>
    <mergeCell ref="K31:K32"/>
    <mergeCell ref="L31:L32"/>
    <mergeCell ref="M31:M32"/>
    <mergeCell ref="J33:J34"/>
    <mergeCell ref="K33:K34"/>
    <mergeCell ref="A33:A34"/>
    <mergeCell ref="B33:B34"/>
    <mergeCell ref="H33:H34"/>
    <mergeCell ref="I33:I34"/>
    <mergeCell ref="F33:G33"/>
    <mergeCell ref="F34:G34"/>
    <mergeCell ref="P35:Q36"/>
    <mergeCell ref="A35:A36"/>
    <mergeCell ref="AB31:AB32"/>
    <mergeCell ref="R33:R34"/>
    <mergeCell ref="T33:T34"/>
    <mergeCell ref="U33:U34"/>
    <mergeCell ref="R31:R32"/>
    <mergeCell ref="T31:T32"/>
    <mergeCell ref="U31:U32"/>
    <mergeCell ref="S29:S30"/>
    <mergeCell ref="A29:A30"/>
    <mergeCell ref="B29:B30"/>
    <mergeCell ref="H29:H30"/>
    <mergeCell ref="I29:I30"/>
    <mergeCell ref="J29:J30"/>
    <mergeCell ref="K29:K30"/>
    <mergeCell ref="R29:R30"/>
    <mergeCell ref="T29:T30"/>
    <mergeCell ref="U29:U30"/>
    <mergeCell ref="L29:L30"/>
    <mergeCell ref="M29:M30"/>
    <mergeCell ref="F30:G30"/>
    <mergeCell ref="F29:G29"/>
    <mergeCell ref="F31:G31"/>
    <mergeCell ref="AB29:AB30"/>
    <mergeCell ref="V33:V34"/>
    <mergeCell ref="AB27:AB28"/>
    <mergeCell ref="L27:L28"/>
    <mergeCell ref="M27:M28"/>
    <mergeCell ref="A25:A26"/>
    <mergeCell ref="B25:B26"/>
    <mergeCell ref="H25:H26"/>
    <mergeCell ref="I25:I26"/>
    <mergeCell ref="J25:J26"/>
    <mergeCell ref="K25:K26"/>
    <mergeCell ref="L25:L26"/>
    <mergeCell ref="M25:M26"/>
    <mergeCell ref="J27:J28"/>
    <mergeCell ref="K27:K28"/>
    <mergeCell ref="A27:A28"/>
    <mergeCell ref="B27:B28"/>
    <mergeCell ref="H27:H28"/>
    <mergeCell ref="I27:I28"/>
    <mergeCell ref="AB25:AB26"/>
    <mergeCell ref="R27:R28"/>
    <mergeCell ref="T27:T28"/>
    <mergeCell ref="U27:U28"/>
    <mergeCell ref="V27:V28"/>
    <mergeCell ref="R25:R26"/>
    <mergeCell ref="A23:A24"/>
    <mergeCell ref="B23:B24"/>
    <mergeCell ref="H23:H24"/>
    <mergeCell ref="I23:I24"/>
    <mergeCell ref="J23:J24"/>
    <mergeCell ref="K23:K24"/>
    <mergeCell ref="R23:R24"/>
    <mergeCell ref="T23:T24"/>
    <mergeCell ref="L23:L24"/>
    <mergeCell ref="M23:M24"/>
    <mergeCell ref="AB23:AB24"/>
    <mergeCell ref="AB21:AB22"/>
    <mergeCell ref="L21:L22"/>
    <mergeCell ref="M21:M22"/>
    <mergeCell ref="A19:A20"/>
    <mergeCell ref="B19:B20"/>
    <mergeCell ref="H19:H20"/>
    <mergeCell ref="I19:I20"/>
    <mergeCell ref="J19:J20"/>
    <mergeCell ref="K19:K20"/>
    <mergeCell ref="L19:L20"/>
    <mergeCell ref="M19:M20"/>
    <mergeCell ref="J21:J22"/>
    <mergeCell ref="K21:K22"/>
    <mergeCell ref="A21:A22"/>
    <mergeCell ref="B21:B22"/>
    <mergeCell ref="H21:H22"/>
    <mergeCell ref="I21:I22"/>
    <mergeCell ref="AB19:AB20"/>
    <mergeCell ref="R21:R22"/>
    <mergeCell ref="T21:T22"/>
    <mergeCell ref="U21:U22"/>
    <mergeCell ref="V21:V22"/>
    <mergeCell ref="W21:W22"/>
    <mergeCell ref="A17:A18"/>
    <mergeCell ref="B17:B18"/>
    <mergeCell ref="H17:H18"/>
    <mergeCell ref="I17:I18"/>
    <mergeCell ref="J17:J18"/>
    <mergeCell ref="K17:K18"/>
    <mergeCell ref="R17:R18"/>
    <mergeCell ref="T17:T18"/>
    <mergeCell ref="U17:U18"/>
    <mergeCell ref="V17:V18"/>
    <mergeCell ref="W17:W18"/>
    <mergeCell ref="X17:X18"/>
    <mergeCell ref="Y17:Y18"/>
    <mergeCell ref="Z17:Z18"/>
    <mergeCell ref="AA17:AA18"/>
    <mergeCell ref="R19:R20"/>
    <mergeCell ref="T19:T20"/>
    <mergeCell ref="L17:L18"/>
    <mergeCell ref="M17:M18"/>
    <mergeCell ref="S17:S18"/>
    <mergeCell ref="U19:U20"/>
    <mergeCell ref="V19:V20"/>
    <mergeCell ref="W19:W20"/>
    <mergeCell ref="X19:X20"/>
    <mergeCell ref="Y19:Y20"/>
    <mergeCell ref="Z19:Z20"/>
    <mergeCell ref="AA19:AA20"/>
    <mergeCell ref="AB17:AB18"/>
    <mergeCell ref="S11:S12"/>
    <mergeCell ref="AB11:AB12"/>
    <mergeCell ref="A11:B12"/>
    <mergeCell ref="H11:H12"/>
    <mergeCell ref="I11:I12"/>
    <mergeCell ref="J11:J12"/>
    <mergeCell ref="K11:K12"/>
    <mergeCell ref="J15:J16"/>
    <mergeCell ref="K15:K16"/>
    <mergeCell ref="S13:S14"/>
    <mergeCell ref="AB13:AB14"/>
    <mergeCell ref="A15:A16"/>
    <mergeCell ref="B15:B16"/>
    <mergeCell ref="H15:H16"/>
    <mergeCell ref="I15:I16"/>
    <mergeCell ref="S15:S16"/>
    <mergeCell ref="AB15:AB16"/>
    <mergeCell ref="L15:L16"/>
    <mergeCell ref="M15:M16"/>
    <mergeCell ref="R13:R14"/>
    <mergeCell ref="U13:U14"/>
    <mergeCell ref="T13:T14"/>
    <mergeCell ref="AA13:AA14"/>
    <mergeCell ref="Z13:Z14"/>
    <mergeCell ref="B9:B10"/>
    <mergeCell ref="B13:B14"/>
    <mergeCell ref="H13:H14"/>
    <mergeCell ref="I13:I14"/>
    <mergeCell ref="J13:J14"/>
    <mergeCell ref="K13:K14"/>
    <mergeCell ref="L13:L14"/>
    <mergeCell ref="M13:M14"/>
    <mergeCell ref="L11:L12"/>
    <mergeCell ref="M11:M12"/>
    <mergeCell ref="Y13:Y14"/>
    <mergeCell ref="X13:X14"/>
    <mergeCell ref="W13:W14"/>
    <mergeCell ref="V13:V14"/>
    <mergeCell ref="F13:G13"/>
    <mergeCell ref="F14:G14"/>
    <mergeCell ref="K10:M10"/>
    <mergeCell ref="R15:R16"/>
    <mergeCell ref="AA15:AA16"/>
    <mergeCell ref="Z15:Z16"/>
    <mergeCell ref="Y15:Y16"/>
    <mergeCell ref="X15:X16"/>
    <mergeCell ref="W15:W16"/>
    <mergeCell ref="V15:V16"/>
    <mergeCell ref="U15:U16"/>
    <mergeCell ref="T15:T16"/>
    <mergeCell ref="X21:X22"/>
    <mergeCell ref="Y21:Y22"/>
    <mergeCell ref="Z21:Z22"/>
    <mergeCell ref="AA21:AA22"/>
    <mergeCell ref="S19:S20"/>
    <mergeCell ref="S21:S22"/>
    <mergeCell ref="V25:V26"/>
    <mergeCell ref="W25:W26"/>
    <mergeCell ref="X25:X26"/>
    <mergeCell ref="Y25:Y26"/>
    <mergeCell ref="Z25:Z26"/>
    <mergeCell ref="AA25:AA26"/>
    <mergeCell ref="V23:V24"/>
    <mergeCell ref="W23:W24"/>
    <mergeCell ref="X23:X24"/>
    <mergeCell ref="Y23:Y24"/>
    <mergeCell ref="Z23:Z24"/>
    <mergeCell ref="AA23:AA24"/>
    <mergeCell ref="T25:T26"/>
    <mergeCell ref="U25:U26"/>
    <mergeCell ref="S23:S24"/>
    <mergeCell ref="U23:U24"/>
    <mergeCell ref="X27:X28"/>
    <mergeCell ref="Y27:Y28"/>
    <mergeCell ref="Z27:Z28"/>
    <mergeCell ref="AA27:AA28"/>
    <mergeCell ref="S25:S26"/>
    <mergeCell ref="S27:S28"/>
    <mergeCell ref="V31:V32"/>
    <mergeCell ref="W31:W32"/>
    <mergeCell ref="X31:X32"/>
    <mergeCell ref="Y31:Y32"/>
    <mergeCell ref="Z31:Z32"/>
    <mergeCell ref="AA31:AA32"/>
    <mergeCell ref="V29:V30"/>
    <mergeCell ref="W29:W30"/>
    <mergeCell ref="X29:X30"/>
    <mergeCell ref="Y29:Y30"/>
    <mergeCell ref="Z29:Z30"/>
    <mergeCell ref="AA29:AA30"/>
    <mergeCell ref="W27:W28"/>
    <mergeCell ref="W33:W34"/>
    <mergeCell ref="X33:X34"/>
    <mergeCell ref="Y33:Y34"/>
    <mergeCell ref="Z33:Z34"/>
    <mergeCell ref="AA33:AA34"/>
    <mergeCell ref="S31:S32"/>
    <mergeCell ref="S33:S34"/>
    <mergeCell ref="W37:W38"/>
    <mergeCell ref="X37:X38"/>
    <mergeCell ref="Y37:Y38"/>
    <mergeCell ref="Z37:Z38"/>
    <mergeCell ref="AA37:AA38"/>
    <mergeCell ref="S37:S38"/>
    <mergeCell ref="V35:V36"/>
    <mergeCell ref="W35:W36"/>
    <mergeCell ref="X35:X36"/>
    <mergeCell ref="Y35:Y36"/>
    <mergeCell ref="Z35:Z36"/>
    <mergeCell ref="AA35:AA36"/>
    <mergeCell ref="T37:T38"/>
    <mergeCell ref="U37:U38"/>
    <mergeCell ref="S35:S36"/>
    <mergeCell ref="T35:T36"/>
    <mergeCell ref="U35:U36"/>
    <mergeCell ref="W45:W46"/>
    <mergeCell ref="X45:X46"/>
    <mergeCell ref="Y45:Y46"/>
    <mergeCell ref="Z45:Z46"/>
    <mergeCell ref="AA45:AA46"/>
    <mergeCell ref="R47:R48"/>
    <mergeCell ref="T47:T48"/>
    <mergeCell ref="U47:U48"/>
    <mergeCell ref="V47:V48"/>
    <mergeCell ref="W47:W48"/>
    <mergeCell ref="X47:X48"/>
    <mergeCell ref="Y47:Y48"/>
    <mergeCell ref="Z47:Z48"/>
    <mergeCell ref="AA47:AA48"/>
    <mergeCell ref="W41:W42"/>
    <mergeCell ref="X41:X42"/>
    <mergeCell ref="Y41:Y42"/>
    <mergeCell ref="Z41:Z42"/>
    <mergeCell ref="A1:AK1"/>
    <mergeCell ref="AC11:AI12"/>
    <mergeCell ref="AJ11:AK12"/>
    <mergeCell ref="F11:G11"/>
    <mergeCell ref="H2:I2"/>
    <mergeCell ref="H3:I3"/>
    <mergeCell ref="AJ2:AK2"/>
    <mergeCell ref="AC2:AD2"/>
    <mergeCell ref="AC9:AI10"/>
    <mergeCell ref="D2:F2"/>
    <mergeCell ref="D3:F3"/>
    <mergeCell ref="D4:F4"/>
    <mergeCell ref="D5:F5"/>
    <mergeCell ref="AF2:AI2"/>
    <mergeCell ref="F12:G12"/>
    <mergeCell ref="A3:C3"/>
    <mergeCell ref="A4:C4"/>
    <mergeCell ref="A2:C2"/>
    <mergeCell ref="S9:AB9"/>
    <mergeCell ref="H10:J10"/>
    <mergeCell ref="A5:C5"/>
    <mergeCell ref="A9:A10"/>
    <mergeCell ref="AC33:AI34"/>
    <mergeCell ref="AC35:AI36"/>
    <mergeCell ref="AC37:AI38"/>
    <mergeCell ref="AC39:AI40"/>
    <mergeCell ref="AC41:AI42"/>
    <mergeCell ref="AC43:AI44"/>
    <mergeCell ref="AC45:AI46"/>
    <mergeCell ref="P23:Q24"/>
    <mergeCell ref="P25:Q26"/>
    <mergeCell ref="P27:Q28"/>
    <mergeCell ref="P29:Q30"/>
    <mergeCell ref="P31:Q32"/>
    <mergeCell ref="P33:Q34"/>
    <mergeCell ref="N45:O46"/>
    <mergeCell ref="F32:G32"/>
    <mergeCell ref="F15:G15"/>
    <mergeCell ref="F16:G16"/>
    <mergeCell ref="F17:G17"/>
    <mergeCell ref="F18:G18"/>
    <mergeCell ref="F19:G19"/>
    <mergeCell ref="F20:G20"/>
    <mergeCell ref="F21:G21"/>
    <mergeCell ref="AC47:AI48"/>
    <mergeCell ref="J2:N2"/>
    <mergeCell ref="J3:N3"/>
    <mergeCell ref="H5:J5"/>
    <mergeCell ref="K5:M5"/>
    <mergeCell ref="AC15:AI16"/>
    <mergeCell ref="AC17:AI18"/>
    <mergeCell ref="AC19:AI20"/>
    <mergeCell ref="AC21:AI22"/>
    <mergeCell ref="AC23:AI24"/>
    <mergeCell ref="AC25:AI26"/>
    <mergeCell ref="AC27:AI28"/>
    <mergeCell ref="AC29:AI30"/>
    <mergeCell ref="AC31:AI32"/>
    <mergeCell ref="AC13:AI14"/>
    <mergeCell ref="AA41:AA42"/>
    <mergeCell ref="V37:V38"/>
    <mergeCell ref="N31:O32"/>
    <mergeCell ref="N33:O34"/>
    <mergeCell ref="N35:O36"/>
    <mergeCell ref="N37:O38"/>
    <mergeCell ref="N39:O40"/>
    <mergeCell ref="N41:O42"/>
    <mergeCell ref="N43:O44"/>
    <mergeCell ref="AJ33:AK34"/>
    <mergeCell ref="AJ35:AK36"/>
    <mergeCell ref="AJ37:AK38"/>
    <mergeCell ref="AJ39:AK40"/>
    <mergeCell ref="AJ41:AK42"/>
    <mergeCell ref="AJ43:AK44"/>
    <mergeCell ref="AJ45:AK46"/>
    <mergeCell ref="AJ47:AK48"/>
    <mergeCell ref="AJ9:AK10"/>
    <mergeCell ref="AJ15:AK16"/>
    <mergeCell ref="AJ17:AK18"/>
    <mergeCell ref="AJ19:AK20"/>
    <mergeCell ref="AJ21:AK22"/>
    <mergeCell ref="AJ23:AK24"/>
    <mergeCell ref="AJ25:AK26"/>
    <mergeCell ref="AJ27:AK28"/>
    <mergeCell ref="AJ29:AK30"/>
    <mergeCell ref="AJ31:AK32"/>
    <mergeCell ref="AJ13:AK14"/>
    <mergeCell ref="P2:Q2"/>
    <mergeCell ref="P3:Q3"/>
    <mergeCell ref="P4:Q5"/>
    <mergeCell ref="P11:Q12"/>
    <mergeCell ref="P13:Q14"/>
    <mergeCell ref="P15:Q16"/>
    <mergeCell ref="P17:Q18"/>
    <mergeCell ref="P19:Q20"/>
    <mergeCell ref="P21:Q22"/>
    <mergeCell ref="H9:Q9"/>
    <mergeCell ref="N10:O10"/>
    <mergeCell ref="P10:Q10"/>
    <mergeCell ref="P43:Q44"/>
    <mergeCell ref="P45:Q46"/>
    <mergeCell ref="P47:Q48"/>
    <mergeCell ref="N11:O12"/>
    <mergeCell ref="N13:O14"/>
    <mergeCell ref="N15:O16"/>
    <mergeCell ref="N17:O18"/>
    <mergeCell ref="N19:O20"/>
    <mergeCell ref="N21:O22"/>
    <mergeCell ref="N23:O24"/>
    <mergeCell ref="N25:O26"/>
    <mergeCell ref="N27:O28"/>
    <mergeCell ref="N29:O30"/>
    <mergeCell ref="N47:O48"/>
    <mergeCell ref="P37:Q38"/>
    <mergeCell ref="F22:G22"/>
    <mergeCell ref="F23:G23"/>
    <mergeCell ref="F44:G44"/>
    <mergeCell ref="F45:G45"/>
    <mergeCell ref="F46:G46"/>
    <mergeCell ref="F47:G47"/>
    <mergeCell ref="F48:G48"/>
    <mergeCell ref="C9:G9"/>
    <mergeCell ref="C10:G10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24:G24"/>
    <mergeCell ref="F25:G25"/>
    <mergeCell ref="F26:G26"/>
    <mergeCell ref="F27:G27"/>
    <mergeCell ref="F28:G28"/>
    <mergeCell ref="A49:A50"/>
    <mergeCell ref="B49:B50"/>
    <mergeCell ref="F49:G49"/>
    <mergeCell ref="H49:H50"/>
    <mergeCell ref="I49:I50"/>
    <mergeCell ref="J49:J50"/>
    <mergeCell ref="K49:K50"/>
    <mergeCell ref="L49:L50"/>
    <mergeCell ref="M49:M50"/>
    <mergeCell ref="Y49:Y50"/>
    <mergeCell ref="Z49:Z50"/>
    <mergeCell ref="AA49:AA50"/>
    <mergeCell ref="AB49:AB50"/>
    <mergeCell ref="AC49:AI50"/>
    <mergeCell ref="AJ49:AK50"/>
    <mergeCell ref="F50:G50"/>
    <mergeCell ref="N49:O50"/>
    <mergeCell ref="P49:Q50"/>
    <mergeCell ref="R49:R50"/>
    <mergeCell ref="S49:S50"/>
    <mergeCell ref="T49:T50"/>
    <mergeCell ref="U49:U50"/>
    <mergeCell ref="V49:V50"/>
    <mergeCell ref="W49:W50"/>
    <mergeCell ref="X49:X50"/>
  </mergeCells>
  <phoneticPr fontId="1"/>
  <conditionalFormatting sqref="C12">
    <cfRule type="expression" dxfId="91" priority="420">
      <formula>AND(C11="",C12="",#REF!="",E11="",E12="")</formula>
    </cfRule>
  </conditionalFormatting>
  <conditionalFormatting sqref="C13">
    <cfRule type="expression" dxfId="90" priority="84">
      <formula>AND(C13="",E13="",C14="",E14="")</formula>
    </cfRule>
  </conditionalFormatting>
  <conditionalFormatting sqref="C14">
    <cfRule type="expression" dxfId="89" priority="79">
      <formula>AND(C13="",E13="",C14="",E14="")</formula>
    </cfRule>
  </conditionalFormatting>
  <conditionalFormatting sqref="C15">
    <cfRule type="expression" dxfId="88" priority="76">
      <formula>AND(C15="",E15="",C16="",E16="")</formula>
    </cfRule>
  </conditionalFormatting>
  <conditionalFormatting sqref="C16">
    <cfRule type="expression" dxfId="87" priority="74">
      <formula>AND(C15="",E15="",C16="",E16="")</formula>
    </cfRule>
  </conditionalFormatting>
  <conditionalFormatting sqref="C17">
    <cfRule type="expression" dxfId="86" priority="72">
      <formula>AND(C17="",E17="",C18="",E18="")</formula>
    </cfRule>
  </conditionalFormatting>
  <conditionalFormatting sqref="C18">
    <cfRule type="expression" dxfId="85" priority="70">
      <formula>AND(C17="",E17="",C18="",E18="")</formula>
    </cfRule>
  </conditionalFormatting>
  <conditionalFormatting sqref="C19">
    <cfRule type="expression" dxfId="84" priority="68">
      <formula>AND(C19="",E19="",C20="",E20="")</formula>
    </cfRule>
  </conditionalFormatting>
  <conditionalFormatting sqref="C20">
    <cfRule type="expression" dxfId="83" priority="66">
      <formula>AND(C19="",E19="",C20="",E20="")</formula>
    </cfRule>
  </conditionalFormatting>
  <conditionalFormatting sqref="C21">
    <cfRule type="expression" dxfId="82" priority="64">
      <formula>AND(C21="",E21="",C22="",E22="")</formula>
    </cfRule>
  </conditionalFormatting>
  <conditionalFormatting sqref="C22">
    <cfRule type="expression" dxfId="81" priority="62">
      <formula>AND(C21="",E21="",C22="",E22="")</formula>
    </cfRule>
  </conditionalFormatting>
  <conditionalFormatting sqref="C23">
    <cfRule type="expression" dxfId="80" priority="60">
      <formula>AND(C23="",E23="",C24="",E24="")</formula>
    </cfRule>
  </conditionalFormatting>
  <conditionalFormatting sqref="C24">
    <cfRule type="expression" dxfId="79" priority="58">
      <formula>AND(C23="",E23="",C24="",E24="")</formula>
    </cfRule>
  </conditionalFormatting>
  <conditionalFormatting sqref="C25">
    <cfRule type="expression" dxfId="78" priority="56">
      <formula>AND(C25="",E25="",C26="",E26="")</formula>
    </cfRule>
  </conditionalFormatting>
  <conditionalFormatting sqref="C26">
    <cfRule type="expression" dxfId="77" priority="54">
      <formula>AND(C25="",E25="",C26="",E26="")</formula>
    </cfRule>
  </conditionalFormatting>
  <conditionalFormatting sqref="C27">
    <cfRule type="expression" dxfId="76" priority="52">
      <formula>AND(C27="",E27="",C28="",E28="")</formula>
    </cfRule>
  </conditionalFormatting>
  <conditionalFormatting sqref="C28">
    <cfRule type="expression" dxfId="75" priority="50">
      <formula>AND(C27="",E27="",C28="",E28="")</formula>
    </cfRule>
  </conditionalFormatting>
  <conditionalFormatting sqref="C29">
    <cfRule type="expression" dxfId="74" priority="48">
      <formula>AND(C29="",E29="",C30="",E30="")</formula>
    </cfRule>
  </conditionalFormatting>
  <conditionalFormatting sqref="C30">
    <cfRule type="expression" dxfId="73" priority="46">
      <formula>AND(C29="",E29="",C30="",E30="")</formula>
    </cfRule>
  </conditionalFormatting>
  <conditionalFormatting sqref="C31">
    <cfRule type="expression" dxfId="72" priority="44">
      <formula>AND(C31="",E31="",C32="",E32="")</formula>
    </cfRule>
  </conditionalFormatting>
  <conditionalFormatting sqref="C32">
    <cfRule type="expression" dxfId="71" priority="42">
      <formula>AND(C31="",E31="",C32="",E32="")</formula>
    </cfRule>
  </conditionalFormatting>
  <conditionalFormatting sqref="C33">
    <cfRule type="expression" dxfId="70" priority="40">
      <formula>AND(C33="",E33="",C34="",E34="")</formula>
    </cfRule>
  </conditionalFormatting>
  <conditionalFormatting sqref="C34">
    <cfRule type="expression" dxfId="69" priority="38">
      <formula>AND(C33="",E33="",C34="",E34="")</formula>
    </cfRule>
  </conditionalFormatting>
  <conditionalFormatting sqref="C35">
    <cfRule type="expression" dxfId="68" priority="36">
      <formula>AND(C35="",E35="",C36="",E36="")</formula>
    </cfRule>
  </conditionalFormatting>
  <conditionalFormatting sqref="C36">
    <cfRule type="expression" dxfId="67" priority="34">
      <formula>AND(C35="",E35="",C36="",E36="")</formula>
    </cfRule>
  </conditionalFormatting>
  <conditionalFormatting sqref="C37">
    <cfRule type="expression" dxfId="66" priority="32">
      <formula>AND(C37="",E37="",C38="",E38="")</formula>
    </cfRule>
  </conditionalFormatting>
  <conditionalFormatting sqref="C38">
    <cfRule type="expression" dxfId="65" priority="30">
      <formula>AND(C37="",E37="",C38="",E38="")</formula>
    </cfRule>
  </conditionalFormatting>
  <conditionalFormatting sqref="C39">
    <cfRule type="expression" dxfId="64" priority="28">
      <formula>AND(C39="",E39="",C40="",E40="")</formula>
    </cfRule>
  </conditionalFormatting>
  <conditionalFormatting sqref="C40">
    <cfRule type="expression" dxfId="63" priority="26">
      <formula>AND(C39="",E39="",C40="",E40="")</formula>
    </cfRule>
  </conditionalFormatting>
  <conditionalFormatting sqref="C41">
    <cfRule type="expression" dxfId="62" priority="24">
      <formula>AND(C41="",E41="",C42="",E42="")</formula>
    </cfRule>
  </conditionalFormatting>
  <conditionalFormatting sqref="C42">
    <cfRule type="expression" dxfId="61" priority="22">
      <formula>AND(C41="",E41="",C42="",E42="")</formula>
    </cfRule>
  </conditionalFormatting>
  <conditionalFormatting sqref="C43">
    <cfRule type="expression" dxfId="60" priority="20">
      <formula>AND(C43="",E43="",C44="",E44="")</formula>
    </cfRule>
  </conditionalFormatting>
  <conditionalFormatting sqref="C44">
    <cfRule type="expression" dxfId="59" priority="18">
      <formula>AND(C43="",E43="",C44="",E44="")</formula>
    </cfRule>
  </conditionalFormatting>
  <conditionalFormatting sqref="C45">
    <cfRule type="expression" dxfId="58" priority="16">
      <formula>AND(C45="",E45="",C46="",E46="")</formula>
    </cfRule>
  </conditionalFormatting>
  <conditionalFormatting sqref="C46">
    <cfRule type="expression" dxfId="57" priority="14">
      <formula>AND(C45="",E45="",C46="",E46="")</formula>
    </cfRule>
  </conditionalFormatting>
  <conditionalFormatting sqref="C47">
    <cfRule type="expression" dxfId="56" priority="12">
      <formula>AND(C47="",E47="",C48="",E48="")</formula>
    </cfRule>
  </conditionalFormatting>
  <conditionalFormatting sqref="C48 C50">
    <cfRule type="expression" dxfId="55" priority="10">
      <formula>AND(C47="",E47="",C48="",E48="")</formula>
    </cfRule>
  </conditionalFormatting>
  <conditionalFormatting sqref="C49">
    <cfRule type="expression" dxfId="54" priority="2">
      <formula>AND(C49="",E49="",C50="",E50="")</formula>
    </cfRule>
  </conditionalFormatting>
  <conditionalFormatting sqref="D2:D5">
    <cfRule type="containsBlanks" dxfId="53" priority="410">
      <formula>LEN(TRIM(D2))=0</formula>
    </cfRule>
  </conditionalFormatting>
  <conditionalFormatting sqref="E11">
    <cfRule type="expression" dxfId="52" priority="421">
      <formula>AND(C11="",C12="",#REF!="",E11="",E12="")</formula>
    </cfRule>
  </conditionalFormatting>
  <conditionalFormatting sqref="E12">
    <cfRule type="expression" dxfId="51" priority="422">
      <formula>AND(C11="",C12="",#REF!="",E11="",E12="")</formula>
    </cfRule>
  </conditionalFormatting>
  <conditionalFormatting sqref="E13">
    <cfRule type="expression" dxfId="50" priority="82">
      <formula>AND(C13="",E13="",C14="",E14="")</formula>
    </cfRule>
  </conditionalFormatting>
  <conditionalFormatting sqref="E14">
    <cfRule type="expression" dxfId="49" priority="77">
      <formula>AND(C13="",E13="",C14="",E14="")</formula>
    </cfRule>
  </conditionalFormatting>
  <conditionalFormatting sqref="E15">
    <cfRule type="expression" dxfId="48" priority="75">
      <formula>AND(C15="",E15="",C16="",E16="")</formula>
    </cfRule>
  </conditionalFormatting>
  <conditionalFormatting sqref="E16">
    <cfRule type="expression" dxfId="47" priority="73">
      <formula>AND(C15="",E15="",C16="",E16="")</formula>
    </cfRule>
  </conditionalFormatting>
  <conditionalFormatting sqref="E17">
    <cfRule type="expression" dxfId="46" priority="71">
      <formula>AND(C17="",E17="",C18="",E18="")</formula>
    </cfRule>
  </conditionalFormatting>
  <conditionalFormatting sqref="E18">
    <cfRule type="expression" dxfId="45" priority="69">
      <formula>AND(C17="",E17="",C18="",E18="")</formula>
    </cfRule>
  </conditionalFormatting>
  <conditionalFormatting sqref="E19">
    <cfRule type="expression" dxfId="44" priority="67">
      <formula>AND(C19="",E19="",C20="",E20="")</formula>
    </cfRule>
  </conditionalFormatting>
  <conditionalFormatting sqref="E20">
    <cfRule type="expression" dxfId="43" priority="65">
      <formula>AND(C19="",E19="",C20="",E20="")</formula>
    </cfRule>
  </conditionalFormatting>
  <conditionalFormatting sqref="E21">
    <cfRule type="expression" dxfId="42" priority="63">
      <formula>AND(C21="",E21="",C22="",E22="")</formula>
    </cfRule>
  </conditionalFormatting>
  <conditionalFormatting sqref="E22">
    <cfRule type="expression" dxfId="41" priority="61">
      <formula>AND(C21="",E21="",C22="",E22="")</formula>
    </cfRule>
  </conditionalFormatting>
  <conditionalFormatting sqref="E23">
    <cfRule type="expression" dxfId="40" priority="59">
      <formula>AND(C23="",E23="",C24="",E24="")</formula>
    </cfRule>
  </conditionalFormatting>
  <conditionalFormatting sqref="E24">
    <cfRule type="expression" dxfId="39" priority="57">
      <formula>AND(C23="",E23="",C24="",E24="")</formula>
    </cfRule>
  </conditionalFormatting>
  <conditionalFormatting sqref="E25">
    <cfRule type="expression" dxfId="38" priority="55">
      <formula>AND(C25="",E25="",C26="",E26="")</formula>
    </cfRule>
  </conditionalFormatting>
  <conditionalFormatting sqref="E26">
    <cfRule type="expression" dxfId="37" priority="53">
      <formula>AND(C25="",E25="",C26="",E26="")</formula>
    </cfRule>
  </conditionalFormatting>
  <conditionalFormatting sqref="E27">
    <cfRule type="expression" dxfId="36" priority="51">
      <formula>AND(C27="",E27="",C28="",E28="")</formula>
    </cfRule>
  </conditionalFormatting>
  <conditionalFormatting sqref="E28">
    <cfRule type="expression" dxfId="35" priority="49">
      <formula>AND(C27="",E27="",C28="",E28="")</formula>
    </cfRule>
  </conditionalFormatting>
  <conditionalFormatting sqref="E29">
    <cfRule type="expression" dxfId="34" priority="47">
      <formula>AND(C29="",E29="",C30="",E30="")</formula>
    </cfRule>
  </conditionalFormatting>
  <conditionalFormatting sqref="E30">
    <cfRule type="expression" dxfId="33" priority="45">
      <formula>AND(C29="",E29="",C30="",E30="")</formula>
    </cfRule>
  </conditionalFormatting>
  <conditionalFormatting sqref="E31">
    <cfRule type="expression" dxfId="32" priority="43">
      <formula>AND(C31="",E31="",C32="",E32="")</formula>
    </cfRule>
  </conditionalFormatting>
  <conditionalFormatting sqref="E32">
    <cfRule type="expression" dxfId="31" priority="41">
      <formula>AND(C31="",E31="",C32="",E32="")</formula>
    </cfRule>
  </conditionalFormatting>
  <conditionalFormatting sqref="E33">
    <cfRule type="expression" dxfId="30" priority="39">
      <formula>AND(C33="",E33="",C34="",E34="")</formula>
    </cfRule>
  </conditionalFormatting>
  <conditionalFormatting sqref="E34">
    <cfRule type="expression" dxfId="29" priority="37">
      <formula>AND(C33="",E33="",C34="",E34="")</formula>
    </cfRule>
  </conditionalFormatting>
  <conditionalFormatting sqref="E35">
    <cfRule type="expression" dxfId="28" priority="35">
      <formula>AND(C35="",E35="",C36="",E36="")</formula>
    </cfRule>
  </conditionalFormatting>
  <conditionalFormatting sqref="E36">
    <cfRule type="expression" dxfId="27" priority="33">
      <formula>AND(C35="",E35="",C36="",E36="")</formula>
    </cfRule>
  </conditionalFormatting>
  <conditionalFormatting sqref="E37">
    <cfRule type="expression" dxfId="26" priority="31">
      <formula>AND(C37="",E37="",C38="",E38="")</formula>
    </cfRule>
  </conditionalFormatting>
  <conditionalFormatting sqref="E38">
    <cfRule type="expression" dxfId="25" priority="29">
      <formula>AND(C37="",E37="",C38="",E38="")</formula>
    </cfRule>
  </conditionalFormatting>
  <conditionalFormatting sqref="E39">
    <cfRule type="expression" dxfId="24" priority="27">
      <formula>AND(C39="",E39="",C40="",E40="")</formula>
    </cfRule>
  </conditionalFormatting>
  <conditionalFormatting sqref="E40">
    <cfRule type="expression" dxfId="23" priority="25">
      <formula>AND(C39="",E39="",C40="",E40="")</formula>
    </cfRule>
  </conditionalFormatting>
  <conditionalFormatting sqref="E41">
    <cfRule type="expression" dxfId="22" priority="23">
      <formula>AND(C41="",E41="",C42="",E42="")</formula>
    </cfRule>
  </conditionalFormatting>
  <conditionalFormatting sqref="E42">
    <cfRule type="expression" dxfId="21" priority="21">
      <formula>AND(C41="",E41="",C42="",E42="")</formula>
    </cfRule>
  </conditionalFormatting>
  <conditionalFormatting sqref="E43">
    <cfRule type="expression" dxfId="20" priority="19">
      <formula>AND(C43="",E43="",C44="",E44="")</formula>
    </cfRule>
  </conditionalFormatting>
  <conditionalFormatting sqref="E44">
    <cfRule type="expression" dxfId="19" priority="17">
      <formula>AND(C43="",E43="",C44="",E44="")</formula>
    </cfRule>
  </conditionalFormatting>
  <conditionalFormatting sqref="E45">
    <cfRule type="expression" dxfId="18" priority="15">
      <formula>AND(C45="",E45="",C46="",E46="")</formula>
    </cfRule>
  </conditionalFormatting>
  <conditionalFormatting sqref="E46">
    <cfRule type="expression" dxfId="17" priority="13">
      <formula>AND(C45="",E45="",C46="",E46="")</formula>
    </cfRule>
  </conditionalFormatting>
  <conditionalFormatting sqref="E47">
    <cfRule type="expression" dxfId="16" priority="11">
      <formula>AND(C47="",E47="",C48="",E48="")</formula>
    </cfRule>
  </conditionalFormatting>
  <conditionalFormatting sqref="E48 E50">
    <cfRule type="expression" dxfId="15" priority="9">
      <formula>AND(C47="",E47="",C48="",E48="")</formula>
    </cfRule>
  </conditionalFormatting>
  <conditionalFormatting sqref="E49">
    <cfRule type="expression" dxfId="14" priority="1">
      <formula>AND(C49="",E49="",C50="",E50="")</formula>
    </cfRule>
  </conditionalFormatting>
  <conditionalFormatting sqref="H11:H50 J11:K50 M11:M50 A13:B50">
    <cfRule type="containsBlanks" dxfId="13" priority="411">
      <formula>LEN(TRIM(A11))=0</formula>
    </cfRule>
  </conditionalFormatting>
  <conditionalFormatting sqref="J2:N3 K5">
    <cfRule type="containsBlanks" dxfId="12" priority="6">
      <formula>LEN(TRIM(J2))=0</formula>
    </cfRule>
  </conditionalFormatting>
  <conditionalFormatting sqref="N11 N13 N15 N17 N19 N21 N23 N25 N27 N29 N31 N33 N35 N37 N39 N41 N43 N45 N47">
    <cfRule type="containsBlanks" dxfId="11" priority="418">
      <formula>LEN(TRIM(N11))=0</formula>
    </cfRule>
  </conditionalFormatting>
  <conditionalFormatting sqref="N49">
    <cfRule type="containsBlanks" dxfId="10" priority="3">
      <formula>LEN(TRIM(N49))=0</formula>
    </cfRule>
  </conditionalFormatting>
  <conditionalFormatting sqref="AC2:AD2 AF2:AI2 R3:AK5">
    <cfRule type="containsBlanks" dxfId="9" priority="5">
      <formula>LEN(TRIM(R2))=0</formula>
    </cfRule>
  </conditionalFormatting>
  <conditionalFormatting sqref="AC13:AI50">
    <cfRule type="containsBlanks" dxfId="8" priority="4">
      <formula>LEN(TRIM(AC13))=0</formula>
    </cfRule>
  </conditionalFormatting>
  <dataValidations count="6">
    <dataValidation type="whole" allowBlank="1" showInputMessage="1" showErrorMessage="1" sqref="K11:K50 H11:H50" xr:uid="{921B3751-2BF8-462D-A1F9-D1AB2A1F21AA}">
      <formula1>0</formula1>
      <formula2>23</formula2>
    </dataValidation>
    <dataValidation type="whole" allowBlank="1" showInputMessage="1" showErrorMessage="1" sqref="M11:M50 J11:J50" xr:uid="{D3904863-4A58-423A-9922-4270312CACD4}">
      <formula1>0</formula1>
      <formula2>59</formula2>
    </dataValidation>
    <dataValidation type="whole" allowBlank="1" showInputMessage="1" showErrorMessage="1" sqref="D3" xr:uid="{EC5C7E85-72F4-47B0-A5EC-74125EBA464D}">
      <formula1>1000000000</formula1>
      <formula2>9999999999</formula2>
    </dataValidation>
    <dataValidation type="list" allowBlank="1" showInputMessage="1" showErrorMessage="1" sqref="E11:E50 C11:C50" xr:uid="{378591EF-1CE1-43B3-883B-DB347F34461E}">
      <formula1>$AL$9</formula1>
    </dataValidation>
    <dataValidation type="list" allowBlank="1" showInputMessage="1" showErrorMessage="1" sqref="D2" xr:uid="{1470DAAB-94DB-4AFE-9FC2-A148242F914E}">
      <formula1>$AT$9:$AU$9</formula1>
    </dataValidation>
    <dataValidation type="list" allowBlank="1" showInputMessage="1" showErrorMessage="1" sqref="B13:B50" xr:uid="{A7F7253A-305D-44AF-A3E1-6EDA34DB5BB6}">
      <formula1>$AM$9:$AS$9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showGridLines="0" view="pageBreakPreview" zoomScale="85" zoomScaleNormal="100" zoomScaleSheetLayoutView="85" workbookViewId="0">
      <selection activeCell="H12" sqref="H12:P12"/>
    </sheetView>
  </sheetViews>
  <sheetFormatPr defaultColWidth="9" defaultRowHeight="13" x14ac:dyDescent="0.2"/>
  <cols>
    <col min="1" max="1" width="2.453125" style="54" customWidth="1"/>
    <col min="2" max="2" width="5.7265625" style="54" customWidth="1"/>
    <col min="3" max="6" width="2.453125" style="54" customWidth="1"/>
    <col min="7" max="7" width="3.1796875" style="54" customWidth="1"/>
    <col min="8" max="17" width="3" style="54" customWidth="1"/>
    <col min="18" max="19" width="5.453125" style="54" customWidth="1"/>
    <col min="20" max="29" width="3" style="54" customWidth="1"/>
    <col min="30" max="30" width="2.453125" style="54" customWidth="1"/>
    <col min="31" max="31" width="2.54296875" style="54" customWidth="1"/>
    <col min="32" max="16384" width="9" style="54"/>
  </cols>
  <sheetData>
    <row r="1" spans="1:30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6"/>
    </row>
    <row r="2" spans="1:30" ht="27" customHeight="1" x14ac:dyDescent="0.2">
      <c r="A2" s="77"/>
      <c r="B2" s="398" t="s">
        <v>21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78"/>
    </row>
    <row r="3" spans="1:30" ht="27" customHeight="1" x14ac:dyDescent="0.2">
      <c r="A3" s="77"/>
      <c r="B3" s="398" t="s">
        <v>22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78"/>
    </row>
    <row r="4" spans="1:30" ht="4.5" customHeight="1" x14ac:dyDescent="0.2">
      <c r="A4" s="77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8"/>
    </row>
    <row r="5" spans="1:30" ht="4.5" customHeight="1" x14ac:dyDescent="0.2">
      <c r="A5" s="77"/>
      <c r="B5" s="80" t="str">
        <f>IF(OR(T5="元",T5=1),IF(OR(V5="",V5&gt;=10),"","※この様式は元年10月以降用です。"),"")</f>
        <v/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8"/>
    </row>
    <row r="6" spans="1:30" ht="26.5" customHeight="1" x14ac:dyDescent="0.2">
      <c r="A6" s="77"/>
      <c r="B6" s="407" t="s">
        <v>25</v>
      </c>
      <c r="C6" s="408"/>
      <c r="D6" s="408"/>
      <c r="E6" s="408"/>
      <c r="F6" s="408"/>
      <c r="G6" s="409"/>
      <c r="H6" s="379" t="str">
        <f>IF(AND('①-1_実績(移動支援)'!D3="",'①-2_実績(通学等介助)'!D3=""),"※実績記録票の数値が反映されます。",IF('①-2_実績(通学等介助)'!D3="",'①-1_実績(移動支援)'!D3,'①-2_実績(通学等介助)'!D3))</f>
        <v>※実績記録票の数値が反映されます。</v>
      </c>
      <c r="I6" s="379"/>
      <c r="J6" s="379"/>
      <c r="K6" s="379"/>
      <c r="L6" s="379"/>
      <c r="M6" s="379"/>
      <c r="N6" s="379"/>
      <c r="O6" s="379"/>
      <c r="P6" s="379"/>
      <c r="Q6" s="379"/>
      <c r="R6" s="405" t="s">
        <v>23</v>
      </c>
      <c r="S6" s="405"/>
      <c r="T6" s="382" t="s">
        <v>4</v>
      </c>
      <c r="U6" s="381"/>
      <c r="V6" s="380" t="str">
        <f>IF(AND('①-1_実績(移動支援)'!U2="",'①-2_実績(通学等介助)'!AC2=""),"",IF('①-2_実績(通学等介助)'!AC2="",'①-1_実績(移動支援)'!U2,'①-2_実績(通学等介助)'!AC2))</f>
        <v/>
      </c>
      <c r="W6" s="378"/>
      <c r="X6" s="382" t="s">
        <v>5</v>
      </c>
      <c r="Y6" s="381"/>
      <c r="Z6" s="380" t="str">
        <f>IF(AND('①-1_実績(移動支援)'!X2="",'①-2_実績(通学等介助)'!AF2=""),"",IF('①-2_実績(通学等介助)'!AF2="",'①-1_実績(移動支援)'!X2,'①-2_実績(通学等介助)'!AF2))</f>
        <v/>
      </c>
      <c r="AA6" s="378"/>
      <c r="AB6" s="382" t="s">
        <v>24</v>
      </c>
      <c r="AC6" s="405"/>
      <c r="AD6" s="78"/>
    </row>
    <row r="7" spans="1:30" ht="26.5" customHeight="1" x14ac:dyDescent="0.2">
      <c r="A7" s="77"/>
      <c r="B7" s="410" t="s">
        <v>26</v>
      </c>
      <c r="C7" s="411"/>
      <c r="D7" s="411"/>
      <c r="E7" s="411"/>
      <c r="F7" s="411"/>
      <c r="G7" s="412"/>
      <c r="H7" s="399" t="str">
        <f>IF(AND('①-1_実績(移動支援)'!D4="",'①-2_実績(通学等介助)'!D4=""),"",IF('①-2_実績(通学等介助)'!D4="",'①-1_実績(移動支援)'!D4,'①-2_実績(通学等介助)'!D4))</f>
        <v/>
      </c>
      <c r="I7" s="399"/>
      <c r="J7" s="399"/>
      <c r="K7" s="399"/>
      <c r="L7" s="399"/>
      <c r="M7" s="399"/>
      <c r="N7" s="399"/>
      <c r="O7" s="399"/>
      <c r="P7" s="399"/>
      <c r="Q7" s="399"/>
      <c r="R7" s="381" t="s">
        <v>12</v>
      </c>
      <c r="S7" s="382"/>
      <c r="T7" s="378" t="str">
        <f>IF(AND('①-1_実績(移動支援)'!S3="",'①-2_実績(通学等介助)'!R3=""),"",IF('①-2_実績(通学等介助)'!R3="",'①-1_実績(移動支援)'!S3,'①-2_実績(通学等介助)'!R3))</f>
        <v/>
      </c>
      <c r="U7" s="379"/>
      <c r="V7" s="379"/>
      <c r="W7" s="379"/>
      <c r="X7" s="379"/>
      <c r="Y7" s="379"/>
      <c r="Z7" s="379"/>
      <c r="AA7" s="379"/>
      <c r="AB7" s="379"/>
      <c r="AC7" s="380"/>
      <c r="AD7" s="78"/>
    </row>
    <row r="8" spans="1:30" ht="26.5" customHeight="1" x14ac:dyDescent="0.2">
      <c r="A8" s="77"/>
      <c r="B8" s="401" t="s">
        <v>19</v>
      </c>
      <c r="C8" s="402"/>
      <c r="D8" s="402"/>
      <c r="E8" s="402"/>
      <c r="F8" s="402"/>
      <c r="G8" s="403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383" t="s">
        <v>28</v>
      </c>
      <c r="S8" s="384"/>
      <c r="T8" s="389" t="str">
        <f>IF(AND('①-1_実績(移動支援)'!S4="",'①-2_実績(通学等介助)'!R4=""),"",IF('①-2_実績(通学等介助)'!R4="",'①-1_実績(移動支援)'!S4,'①-2_実績(通学等介助)'!R4))</f>
        <v/>
      </c>
      <c r="U8" s="390"/>
      <c r="V8" s="390"/>
      <c r="W8" s="390"/>
      <c r="X8" s="390"/>
      <c r="Y8" s="390"/>
      <c r="Z8" s="390"/>
      <c r="AA8" s="390"/>
      <c r="AB8" s="390"/>
      <c r="AC8" s="391"/>
      <c r="AD8" s="78"/>
    </row>
    <row r="9" spans="1:30" ht="26.5" customHeight="1" x14ac:dyDescent="0.2">
      <c r="A9" s="77"/>
      <c r="B9" s="410" t="s">
        <v>27</v>
      </c>
      <c r="C9" s="411"/>
      <c r="D9" s="411"/>
      <c r="E9" s="411"/>
      <c r="F9" s="411"/>
      <c r="G9" s="412"/>
      <c r="H9" s="399" t="str">
        <f>IF(AND('①-1_実績(移動支援)'!D5="",'①-2_実績(通学等介助)'!D5=""),"",IF('①-2_実績(通学等介助)'!D5="",'①-1_実績(移動支援)'!D5,'①-2_実績(通学等介助)'!D5))</f>
        <v/>
      </c>
      <c r="I9" s="399"/>
      <c r="J9" s="399"/>
      <c r="K9" s="399"/>
      <c r="L9" s="399"/>
      <c r="M9" s="399"/>
      <c r="N9" s="399"/>
      <c r="O9" s="399"/>
      <c r="P9" s="399"/>
      <c r="Q9" s="399"/>
      <c r="R9" s="385"/>
      <c r="S9" s="386"/>
      <c r="T9" s="392"/>
      <c r="U9" s="393"/>
      <c r="V9" s="393"/>
      <c r="W9" s="393"/>
      <c r="X9" s="393"/>
      <c r="Y9" s="393"/>
      <c r="Z9" s="393"/>
      <c r="AA9" s="393"/>
      <c r="AB9" s="393"/>
      <c r="AC9" s="394"/>
      <c r="AD9" s="78"/>
    </row>
    <row r="10" spans="1:30" ht="26.5" customHeight="1" x14ac:dyDescent="0.2">
      <c r="A10" s="77"/>
      <c r="B10" s="401" t="s">
        <v>29</v>
      </c>
      <c r="C10" s="402"/>
      <c r="D10" s="402"/>
      <c r="E10" s="402"/>
      <c r="F10" s="402"/>
      <c r="G10" s="403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387"/>
      <c r="S10" s="388"/>
      <c r="T10" s="395"/>
      <c r="U10" s="396"/>
      <c r="V10" s="396"/>
      <c r="W10" s="396"/>
      <c r="X10" s="396"/>
      <c r="Y10" s="396"/>
      <c r="Z10" s="396"/>
      <c r="AA10" s="396"/>
      <c r="AB10" s="396"/>
      <c r="AC10" s="397"/>
      <c r="AD10" s="78"/>
    </row>
    <row r="11" spans="1:30" ht="16.5" customHeight="1" x14ac:dyDescent="0.2">
      <c r="A11" s="77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8"/>
    </row>
    <row r="12" spans="1:30" ht="27" customHeight="1" x14ac:dyDescent="0.2">
      <c r="A12" s="77"/>
      <c r="B12" s="381" t="s">
        <v>30</v>
      </c>
      <c r="C12" s="404"/>
      <c r="D12" s="404"/>
      <c r="E12" s="404"/>
      <c r="F12" s="404"/>
      <c r="G12" s="382"/>
      <c r="H12" s="413" t="s">
        <v>159</v>
      </c>
      <c r="I12" s="414"/>
      <c r="J12" s="414"/>
      <c r="K12" s="414"/>
      <c r="L12" s="414"/>
      <c r="M12" s="414"/>
      <c r="N12" s="414"/>
      <c r="O12" s="414"/>
      <c r="P12" s="414"/>
      <c r="Q12" s="158" t="s">
        <v>31</v>
      </c>
      <c r="R12" s="405" t="s">
        <v>32</v>
      </c>
      <c r="S12" s="405"/>
      <c r="T12" s="405"/>
      <c r="U12" s="405"/>
      <c r="V12" s="405"/>
      <c r="W12" s="406" t="s">
        <v>33</v>
      </c>
      <c r="X12" s="406"/>
      <c r="Y12" s="406"/>
      <c r="Z12" s="406"/>
      <c r="AA12" s="406"/>
      <c r="AB12" s="406"/>
      <c r="AC12" s="406"/>
      <c r="AD12" s="78"/>
    </row>
    <row r="13" spans="1:30" x14ac:dyDescent="0.2">
      <c r="A13" s="77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8"/>
    </row>
    <row r="14" spans="1:30" s="60" customFormat="1" ht="27" customHeight="1" x14ac:dyDescent="0.2">
      <c r="A14" s="81"/>
      <c r="B14" s="425" t="s">
        <v>34</v>
      </c>
      <c r="C14" s="405" t="s">
        <v>35</v>
      </c>
      <c r="D14" s="405"/>
      <c r="E14" s="405"/>
      <c r="F14" s="405"/>
      <c r="G14" s="405"/>
      <c r="H14" s="381" t="s">
        <v>36</v>
      </c>
      <c r="I14" s="404"/>
      <c r="J14" s="404"/>
      <c r="K14" s="404"/>
      <c r="L14" s="404"/>
      <c r="M14" s="404"/>
      <c r="N14" s="404"/>
      <c r="O14" s="404"/>
      <c r="P14" s="404"/>
      <c r="Q14" s="382"/>
      <c r="R14" s="405" t="s">
        <v>37</v>
      </c>
      <c r="S14" s="405"/>
      <c r="T14" s="381" t="s">
        <v>38</v>
      </c>
      <c r="U14" s="404"/>
      <c r="V14" s="404"/>
      <c r="W14" s="381" t="s">
        <v>39</v>
      </c>
      <c r="X14" s="404"/>
      <c r="Y14" s="404"/>
      <c r="Z14" s="382"/>
      <c r="AA14" s="405" t="s">
        <v>40</v>
      </c>
      <c r="AB14" s="405"/>
      <c r="AC14" s="405"/>
      <c r="AD14" s="82"/>
    </row>
    <row r="15" spans="1:30" ht="27" customHeight="1" x14ac:dyDescent="0.2">
      <c r="A15" s="77"/>
      <c r="B15" s="425"/>
      <c r="C15" s="415"/>
      <c r="D15" s="415"/>
      <c r="E15" s="415"/>
      <c r="F15" s="415"/>
      <c r="G15" s="415"/>
      <c r="H15" s="416" t="str">
        <f>IF(C15="","",VLOOKUP(C15,単価0604!A:C,2,FALSE))</f>
        <v/>
      </c>
      <c r="I15" s="417"/>
      <c r="J15" s="417"/>
      <c r="K15" s="417"/>
      <c r="L15" s="417"/>
      <c r="M15" s="417"/>
      <c r="N15" s="417"/>
      <c r="O15" s="417"/>
      <c r="P15" s="417"/>
      <c r="Q15" s="418"/>
      <c r="R15" s="419">
        <f>IF(C15="",0,VLOOKUP(C15,単価0604!A:C,3,FALSE))</f>
        <v>0</v>
      </c>
      <c r="S15" s="420"/>
      <c r="T15" s="421"/>
      <c r="U15" s="422"/>
      <c r="V15" s="422"/>
      <c r="W15" s="419">
        <f>R15*T15</f>
        <v>0</v>
      </c>
      <c r="X15" s="423"/>
      <c r="Y15" s="423"/>
      <c r="Z15" s="420"/>
      <c r="AA15" s="424"/>
      <c r="AB15" s="424"/>
      <c r="AC15" s="424"/>
      <c r="AD15" s="78"/>
    </row>
    <row r="16" spans="1:30" ht="27" customHeight="1" x14ac:dyDescent="0.2">
      <c r="A16" s="77"/>
      <c r="B16" s="425"/>
      <c r="C16" s="415"/>
      <c r="D16" s="415"/>
      <c r="E16" s="415"/>
      <c r="F16" s="415"/>
      <c r="G16" s="415"/>
      <c r="H16" s="416" t="str">
        <f>IF(C16="","",VLOOKUP(C16,単価0604!A:C,2,FALSE))</f>
        <v/>
      </c>
      <c r="I16" s="417"/>
      <c r="J16" s="417"/>
      <c r="K16" s="417"/>
      <c r="L16" s="417"/>
      <c r="M16" s="417"/>
      <c r="N16" s="417"/>
      <c r="O16" s="417"/>
      <c r="P16" s="417"/>
      <c r="Q16" s="418"/>
      <c r="R16" s="419">
        <f>IF(C16="",0,VLOOKUP(C16,単価0604!A:C,3,FALSE))</f>
        <v>0</v>
      </c>
      <c r="S16" s="420"/>
      <c r="T16" s="421"/>
      <c r="U16" s="422"/>
      <c r="V16" s="427"/>
      <c r="W16" s="419">
        <f>R16*T16</f>
        <v>0</v>
      </c>
      <c r="X16" s="423"/>
      <c r="Y16" s="423"/>
      <c r="Z16" s="420"/>
      <c r="AA16" s="424"/>
      <c r="AB16" s="424"/>
      <c r="AC16" s="424"/>
      <c r="AD16" s="78"/>
    </row>
    <row r="17" spans="1:30" ht="27" customHeight="1" x14ac:dyDescent="0.2">
      <c r="A17" s="77"/>
      <c r="B17" s="425"/>
      <c r="C17" s="415"/>
      <c r="D17" s="415"/>
      <c r="E17" s="415"/>
      <c r="F17" s="415"/>
      <c r="G17" s="415"/>
      <c r="H17" s="416" t="str">
        <f>IF(C17="","",VLOOKUP(C17,単価0604!A:C,2,FALSE))</f>
        <v/>
      </c>
      <c r="I17" s="417"/>
      <c r="J17" s="417"/>
      <c r="K17" s="417"/>
      <c r="L17" s="417"/>
      <c r="M17" s="417"/>
      <c r="N17" s="417"/>
      <c r="O17" s="417"/>
      <c r="P17" s="417"/>
      <c r="Q17" s="418"/>
      <c r="R17" s="419">
        <f>IF(C17="",0,VLOOKUP(C17,単価0604!A:C,3,FALSE))</f>
        <v>0</v>
      </c>
      <c r="S17" s="420"/>
      <c r="T17" s="421"/>
      <c r="U17" s="422"/>
      <c r="V17" s="422"/>
      <c r="W17" s="419">
        <f>R17*T17</f>
        <v>0</v>
      </c>
      <c r="X17" s="423"/>
      <c r="Y17" s="423"/>
      <c r="Z17" s="420"/>
      <c r="AA17" s="424"/>
      <c r="AB17" s="424"/>
      <c r="AC17" s="424"/>
      <c r="AD17" s="78"/>
    </row>
    <row r="18" spans="1:30" ht="27" customHeight="1" x14ac:dyDescent="0.2">
      <c r="A18" s="77"/>
      <c r="B18" s="425"/>
      <c r="C18" s="415"/>
      <c r="D18" s="415"/>
      <c r="E18" s="415"/>
      <c r="F18" s="415"/>
      <c r="G18" s="415"/>
      <c r="H18" s="416" t="str">
        <f>IF(C18="","",VLOOKUP(C18,単価0604!A:C,2,FALSE))</f>
        <v/>
      </c>
      <c r="I18" s="417"/>
      <c r="J18" s="417"/>
      <c r="K18" s="417"/>
      <c r="L18" s="417"/>
      <c r="M18" s="417"/>
      <c r="N18" s="417"/>
      <c r="O18" s="417"/>
      <c r="P18" s="417"/>
      <c r="Q18" s="418"/>
      <c r="R18" s="419">
        <f>IF(C18="",0,VLOOKUP(C18,単価0604!A:C,3,FALSE))</f>
        <v>0</v>
      </c>
      <c r="S18" s="420"/>
      <c r="T18" s="421"/>
      <c r="U18" s="422"/>
      <c r="V18" s="422"/>
      <c r="W18" s="419">
        <f t="shared" ref="W18:W27" si="0">R18*T18</f>
        <v>0</v>
      </c>
      <c r="X18" s="423"/>
      <c r="Y18" s="423"/>
      <c r="Z18" s="420"/>
      <c r="AA18" s="424"/>
      <c r="AB18" s="424"/>
      <c r="AC18" s="424"/>
      <c r="AD18" s="78"/>
    </row>
    <row r="19" spans="1:30" ht="27" customHeight="1" x14ac:dyDescent="0.2">
      <c r="A19" s="77"/>
      <c r="B19" s="425"/>
      <c r="C19" s="421"/>
      <c r="D19" s="422"/>
      <c r="E19" s="422"/>
      <c r="F19" s="422"/>
      <c r="G19" s="427"/>
      <c r="H19" s="416" t="str">
        <f>IF(C19="","",VLOOKUP(C19,単価0604!A:C,2,FALSE))</f>
        <v/>
      </c>
      <c r="I19" s="417"/>
      <c r="J19" s="417"/>
      <c r="K19" s="417"/>
      <c r="L19" s="417"/>
      <c r="M19" s="417"/>
      <c r="N19" s="417"/>
      <c r="O19" s="417"/>
      <c r="P19" s="417"/>
      <c r="Q19" s="418"/>
      <c r="R19" s="419">
        <f>IF(C19="",0,VLOOKUP(C19,単価0604!A:C,3,FALSE))</f>
        <v>0</v>
      </c>
      <c r="S19" s="420"/>
      <c r="T19" s="421"/>
      <c r="U19" s="422"/>
      <c r="V19" s="422"/>
      <c r="W19" s="419">
        <f t="shared" si="0"/>
        <v>0</v>
      </c>
      <c r="X19" s="423"/>
      <c r="Y19" s="423"/>
      <c r="Z19" s="420"/>
      <c r="AA19" s="424"/>
      <c r="AB19" s="424"/>
      <c r="AC19" s="424"/>
      <c r="AD19" s="78"/>
    </row>
    <row r="20" spans="1:30" ht="27" customHeight="1" x14ac:dyDescent="0.2">
      <c r="A20" s="77"/>
      <c r="B20" s="425"/>
      <c r="C20" s="421"/>
      <c r="D20" s="422"/>
      <c r="E20" s="422"/>
      <c r="F20" s="422"/>
      <c r="G20" s="427"/>
      <c r="H20" s="416" t="str">
        <f>IF(C20="","",VLOOKUP(C20,単価0604!A:C,2,FALSE))</f>
        <v/>
      </c>
      <c r="I20" s="417"/>
      <c r="J20" s="417"/>
      <c r="K20" s="417"/>
      <c r="L20" s="417"/>
      <c r="M20" s="417"/>
      <c r="N20" s="417"/>
      <c r="O20" s="417"/>
      <c r="P20" s="417"/>
      <c r="Q20" s="418"/>
      <c r="R20" s="419">
        <f>IF(C20="",0,VLOOKUP(C20,単価0604!A:C,3,FALSE))</f>
        <v>0</v>
      </c>
      <c r="S20" s="420"/>
      <c r="T20" s="421"/>
      <c r="U20" s="422"/>
      <c r="V20" s="422"/>
      <c r="W20" s="419">
        <f t="shared" si="0"/>
        <v>0</v>
      </c>
      <c r="X20" s="423"/>
      <c r="Y20" s="423"/>
      <c r="Z20" s="420"/>
      <c r="AA20" s="424"/>
      <c r="AB20" s="424"/>
      <c r="AC20" s="424"/>
      <c r="AD20" s="78"/>
    </row>
    <row r="21" spans="1:30" ht="27" customHeight="1" x14ac:dyDescent="0.2">
      <c r="A21" s="77"/>
      <c r="B21" s="425"/>
      <c r="C21" s="421"/>
      <c r="D21" s="422"/>
      <c r="E21" s="422"/>
      <c r="F21" s="422"/>
      <c r="G21" s="427"/>
      <c r="H21" s="416" t="str">
        <f>IF(C21="","",VLOOKUP(C21,単価0604!A:C,2,FALSE))</f>
        <v/>
      </c>
      <c r="I21" s="417"/>
      <c r="J21" s="417"/>
      <c r="K21" s="417"/>
      <c r="L21" s="417"/>
      <c r="M21" s="417"/>
      <c r="N21" s="417"/>
      <c r="O21" s="417"/>
      <c r="P21" s="417"/>
      <c r="Q21" s="418"/>
      <c r="R21" s="419">
        <f>IF(C21="",0,VLOOKUP(C21,単価0604!A:C,3,FALSE))</f>
        <v>0</v>
      </c>
      <c r="S21" s="420"/>
      <c r="T21" s="421"/>
      <c r="U21" s="422"/>
      <c r="V21" s="422"/>
      <c r="W21" s="419">
        <f t="shared" si="0"/>
        <v>0</v>
      </c>
      <c r="X21" s="423"/>
      <c r="Y21" s="423"/>
      <c r="Z21" s="420"/>
      <c r="AA21" s="424"/>
      <c r="AB21" s="424"/>
      <c r="AC21" s="424"/>
      <c r="AD21" s="78"/>
    </row>
    <row r="22" spans="1:30" ht="27" customHeight="1" x14ac:dyDescent="0.2">
      <c r="A22" s="77"/>
      <c r="B22" s="425"/>
      <c r="C22" s="421"/>
      <c r="D22" s="422"/>
      <c r="E22" s="422"/>
      <c r="F22" s="422"/>
      <c r="G22" s="427"/>
      <c r="H22" s="416" t="str">
        <f>IF(C22="","",VLOOKUP(C22,単価0604!A:C,2,FALSE))</f>
        <v/>
      </c>
      <c r="I22" s="417"/>
      <c r="J22" s="417"/>
      <c r="K22" s="417"/>
      <c r="L22" s="417"/>
      <c r="M22" s="417"/>
      <c r="N22" s="417"/>
      <c r="O22" s="417"/>
      <c r="P22" s="417"/>
      <c r="Q22" s="418"/>
      <c r="R22" s="419">
        <f>IF(C22="",0,VLOOKUP(C22,単価0604!A:C,3,FALSE))</f>
        <v>0</v>
      </c>
      <c r="S22" s="420"/>
      <c r="T22" s="421"/>
      <c r="U22" s="422"/>
      <c r="V22" s="422"/>
      <c r="W22" s="419">
        <f t="shared" si="0"/>
        <v>0</v>
      </c>
      <c r="X22" s="423"/>
      <c r="Y22" s="423"/>
      <c r="Z22" s="420"/>
      <c r="AA22" s="424"/>
      <c r="AB22" s="424"/>
      <c r="AC22" s="424"/>
      <c r="AD22" s="78"/>
    </row>
    <row r="23" spans="1:30" ht="27" customHeight="1" x14ac:dyDescent="0.2">
      <c r="A23" s="77"/>
      <c r="B23" s="425"/>
      <c r="C23" s="421"/>
      <c r="D23" s="422"/>
      <c r="E23" s="422"/>
      <c r="F23" s="422"/>
      <c r="G23" s="427"/>
      <c r="H23" s="416" t="str">
        <f>IF(C23="","",VLOOKUP(C23,単価0604!A:C,2,FALSE))</f>
        <v/>
      </c>
      <c r="I23" s="417"/>
      <c r="J23" s="417"/>
      <c r="K23" s="417"/>
      <c r="L23" s="417"/>
      <c r="M23" s="417"/>
      <c r="N23" s="417"/>
      <c r="O23" s="417"/>
      <c r="P23" s="417"/>
      <c r="Q23" s="418"/>
      <c r="R23" s="419">
        <f>IF(C23="",0,VLOOKUP(C23,単価0604!A:C,3,FALSE))</f>
        <v>0</v>
      </c>
      <c r="S23" s="420"/>
      <c r="T23" s="421"/>
      <c r="U23" s="422"/>
      <c r="V23" s="422"/>
      <c r="W23" s="419">
        <f t="shared" si="0"/>
        <v>0</v>
      </c>
      <c r="X23" s="423"/>
      <c r="Y23" s="423"/>
      <c r="Z23" s="420"/>
      <c r="AA23" s="424"/>
      <c r="AB23" s="424"/>
      <c r="AC23" s="424"/>
      <c r="AD23" s="78"/>
    </row>
    <row r="24" spans="1:30" ht="27" customHeight="1" x14ac:dyDescent="0.2">
      <c r="A24" s="77"/>
      <c r="B24" s="425"/>
      <c r="C24" s="421"/>
      <c r="D24" s="422"/>
      <c r="E24" s="422"/>
      <c r="F24" s="422"/>
      <c r="G24" s="427"/>
      <c r="H24" s="416" t="str">
        <f>IF(C24="","",VLOOKUP(C24,単価0604!A:C,2,FALSE))</f>
        <v/>
      </c>
      <c r="I24" s="417"/>
      <c r="J24" s="417"/>
      <c r="K24" s="417"/>
      <c r="L24" s="417"/>
      <c r="M24" s="417"/>
      <c r="N24" s="417"/>
      <c r="O24" s="417"/>
      <c r="P24" s="417"/>
      <c r="Q24" s="418"/>
      <c r="R24" s="419">
        <f>IF(C24="",0,VLOOKUP(C24,単価0604!A:C,3,FALSE))</f>
        <v>0</v>
      </c>
      <c r="S24" s="420"/>
      <c r="T24" s="421"/>
      <c r="U24" s="422"/>
      <c r="V24" s="422"/>
      <c r="W24" s="419">
        <f t="shared" si="0"/>
        <v>0</v>
      </c>
      <c r="X24" s="423"/>
      <c r="Y24" s="423"/>
      <c r="Z24" s="420"/>
      <c r="AA24" s="424"/>
      <c r="AB24" s="424"/>
      <c r="AC24" s="424"/>
      <c r="AD24" s="78"/>
    </row>
    <row r="25" spans="1:30" ht="27" customHeight="1" x14ac:dyDescent="0.2">
      <c r="A25" s="77"/>
      <c r="B25" s="425"/>
      <c r="C25" s="421"/>
      <c r="D25" s="422"/>
      <c r="E25" s="422"/>
      <c r="F25" s="422"/>
      <c r="G25" s="427"/>
      <c r="H25" s="416" t="str">
        <f>IF(C25="","",VLOOKUP(C25,単価0604!A:C,2,FALSE))</f>
        <v/>
      </c>
      <c r="I25" s="417"/>
      <c r="J25" s="417"/>
      <c r="K25" s="417"/>
      <c r="L25" s="417"/>
      <c r="M25" s="417"/>
      <c r="N25" s="417"/>
      <c r="O25" s="417"/>
      <c r="P25" s="417"/>
      <c r="Q25" s="418"/>
      <c r="R25" s="419">
        <f>IF(C25="",0,VLOOKUP(C25,単価0604!A:C,3,FALSE))</f>
        <v>0</v>
      </c>
      <c r="S25" s="420"/>
      <c r="T25" s="421"/>
      <c r="U25" s="422"/>
      <c r="V25" s="422"/>
      <c r="W25" s="419">
        <f t="shared" si="0"/>
        <v>0</v>
      </c>
      <c r="X25" s="423"/>
      <c r="Y25" s="423"/>
      <c r="Z25" s="420"/>
      <c r="AA25" s="424"/>
      <c r="AB25" s="424"/>
      <c r="AC25" s="424"/>
      <c r="AD25" s="78"/>
    </row>
    <row r="26" spans="1:30" ht="27" customHeight="1" x14ac:dyDescent="0.2">
      <c r="A26" s="77"/>
      <c r="B26" s="425"/>
      <c r="C26" s="421"/>
      <c r="D26" s="422"/>
      <c r="E26" s="422"/>
      <c r="F26" s="422"/>
      <c r="G26" s="427"/>
      <c r="H26" s="416" t="str">
        <f>IF(C26="","",VLOOKUP(C26,単価0604!A:C,2,FALSE))</f>
        <v/>
      </c>
      <c r="I26" s="417"/>
      <c r="J26" s="417"/>
      <c r="K26" s="417"/>
      <c r="L26" s="417"/>
      <c r="M26" s="417"/>
      <c r="N26" s="417"/>
      <c r="O26" s="417"/>
      <c r="P26" s="417"/>
      <c r="Q26" s="418"/>
      <c r="R26" s="419">
        <f>IF(C26="",0,VLOOKUP(C26,単価0604!A:C,3,FALSE))</f>
        <v>0</v>
      </c>
      <c r="S26" s="420"/>
      <c r="T26" s="421"/>
      <c r="U26" s="422"/>
      <c r="V26" s="422"/>
      <c r="W26" s="419">
        <f t="shared" si="0"/>
        <v>0</v>
      </c>
      <c r="X26" s="423"/>
      <c r="Y26" s="423"/>
      <c r="Z26" s="420"/>
      <c r="AA26" s="424"/>
      <c r="AB26" s="424"/>
      <c r="AC26" s="424"/>
      <c r="AD26" s="78"/>
    </row>
    <row r="27" spans="1:30" ht="27" customHeight="1" x14ac:dyDescent="0.2">
      <c r="A27" s="77"/>
      <c r="B27" s="425"/>
      <c r="C27" s="440"/>
      <c r="D27" s="441"/>
      <c r="E27" s="441"/>
      <c r="F27" s="441"/>
      <c r="G27" s="442"/>
      <c r="H27" s="443" t="str">
        <f>IF(C27="","",VLOOKUP(C27,単価0604!A:C,2,FALSE))</f>
        <v/>
      </c>
      <c r="I27" s="444"/>
      <c r="J27" s="444"/>
      <c r="K27" s="444"/>
      <c r="L27" s="444"/>
      <c r="M27" s="444"/>
      <c r="N27" s="444"/>
      <c r="O27" s="444"/>
      <c r="P27" s="444"/>
      <c r="Q27" s="445"/>
      <c r="R27" s="446">
        <f>IF(C27="",0,VLOOKUP(C27,単価0604!A:C,3,FALSE))</f>
        <v>0</v>
      </c>
      <c r="S27" s="447"/>
      <c r="T27" s="440"/>
      <c r="U27" s="441"/>
      <c r="V27" s="442"/>
      <c r="W27" s="446">
        <f t="shared" si="0"/>
        <v>0</v>
      </c>
      <c r="X27" s="448"/>
      <c r="Y27" s="448"/>
      <c r="Z27" s="447"/>
      <c r="AA27" s="449"/>
      <c r="AB27" s="450"/>
      <c r="AC27" s="451"/>
      <c r="AD27" s="78"/>
    </row>
    <row r="28" spans="1:30" ht="27" customHeight="1" x14ac:dyDescent="0.2">
      <c r="A28" s="77"/>
      <c r="B28" s="426"/>
      <c r="C28" s="428" t="s">
        <v>186</v>
      </c>
      <c r="D28" s="429"/>
      <c r="E28" s="429"/>
      <c r="F28" s="429"/>
      <c r="G28" s="429"/>
      <c r="H28" s="429"/>
      <c r="I28" s="429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30"/>
      <c r="W28" s="431">
        <f>SUM(W15:Z27)</f>
        <v>0</v>
      </c>
      <c r="X28" s="432"/>
      <c r="Y28" s="432"/>
      <c r="Z28" s="432"/>
      <c r="AA28" s="432"/>
      <c r="AB28" s="432"/>
      <c r="AC28" s="83" t="s">
        <v>31</v>
      </c>
      <c r="AD28" s="78"/>
    </row>
    <row r="29" spans="1:30" ht="27" customHeight="1" x14ac:dyDescent="0.2">
      <c r="A29" s="77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8"/>
    </row>
    <row r="30" spans="1:30" ht="27" customHeight="1" x14ac:dyDescent="0.2">
      <c r="A30" s="77"/>
      <c r="B30" s="428" t="s">
        <v>187</v>
      </c>
      <c r="C30" s="429"/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30"/>
      <c r="W30" s="433" t="str">
        <f>IF(OR(H12="（プルダウンから選択）",H12=""),"『入力エラー』",MIN(ROUNDDOWN(W28*0.1,0),H12))</f>
        <v>『入力エラー』</v>
      </c>
      <c r="X30" s="434"/>
      <c r="Y30" s="434"/>
      <c r="Z30" s="434"/>
      <c r="AA30" s="434"/>
      <c r="AB30" s="434"/>
      <c r="AC30" s="155" t="s">
        <v>31</v>
      </c>
      <c r="AD30" s="78"/>
    </row>
    <row r="31" spans="1:30" ht="27" customHeight="1" x14ac:dyDescent="0.2">
      <c r="A31" s="77"/>
      <c r="B31" s="428" t="s">
        <v>188</v>
      </c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52"/>
      <c r="X31" s="453"/>
      <c r="Y31" s="453"/>
      <c r="Z31" s="453"/>
      <c r="AA31" s="453"/>
      <c r="AB31" s="453"/>
      <c r="AC31" s="156" t="s">
        <v>31</v>
      </c>
      <c r="AD31" s="78"/>
    </row>
    <row r="32" spans="1:30" ht="27" customHeight="1" thickBot="1" x14ac:dyDescent="0.25">
      <c r="A32" s="77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84"/>
      <c r="AC32" s="79"/>
      <c r="AD32" s="78"/>
    </row>
    <row r="33" spans="1:30" ht="27" customHeight="1" thickBot="1" x14ac:dyDescent="0.25">
      <c r="A33" s="77"/>
      <c r="B33" s="435" t="s">
        <v>189</v>
      </c>
      <c r="C33" s="436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7"/>
      <c r="W33" s="438" t="str">
        <f>IF(W30="『入力エラー』","『入力エラー』",IF(W31="",W28-W30,W28-W31))</f>
        <v>『入力エラー』</v>
      </c>
      <c r="X33" s="439"/>
      <c r="Y33" s="439"/>
      <c r="Z33" s="439"/>
      <c r="AA33" s="439"/>
      <c r="AB33" s="439"/>
      <c r="AC33" s="159" t="s">
        <v>31</v>
      </c>
      <c r="AD33" s="78"/>
    </row>
    <row r="34" spans="1:30" x14ac:dyDescent="0.2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</row>
  </sheetData>
  <sheetProtection algorithmName="SHA-512" hashValue="BUJsimPzvu6pi0gQqLwSOqNo4E5MAZjq3gokb+47ehBGREWGzxExzXhr+8BR8Uah/S5bPflsSc9wMLgRRDajpQ==" saltValue="FljM1x3ygv3T4MvttFVTtQ==" spinCount="100000" sheet="1" objects="1" scenarios="1" selectLockedCells="1"/>
  <mergeCells count="117">
    <mergeCell ref="C28:V28"/>
    <mergeCell ref="W28:AB28"/>
    <mergeCell ref="B30:V30"/>
    <mergeCell ref="W30:AB30"/>
    <mergeCell ref="B33:V33"/>
    <mergeCell ref="W33:AB33"/>
    <mergeCell ref="C27:G27"/>
    <mergeCell ref="H27:Q27"/>
    <mergeCell ref="R27:S27"/>
    <mergeCell ref="T27:V27"/>
    <mergeCell ref="W27:Z27"/>
    <mergeCell ref="AA27:AC27"/>
    <mergeCell ref="B31:V31"/>
    <mergeCell ref="W31:AB31"/>
    <mergeCell ref="C26:G26"/>
    <mergeCell ref="H26:Q26"/>
    <mergeCell ref="R26:S26"/>
    <mergeCell ref="T26:V26"/>
    <mergeCell ref="W26:Z26"/>
    <mergeCell ref="AA26:AC26"/>
    <mergeCell ref="C25:G25"/>
    <mergeCell ref="H25:Q25"/>
    <mergeCell ref="R25:S25"/>
    <mergeCell ref="T25:V25"/>
    <mergeCell ref="W25:Z25"/>
    <mergeCell ref="AA25:AC25"/>
    <mergeCell ref="C24:G24"/>
    <mergeCell ref="H24:Q24"/>
    <mergeCell ref="R24:S24"/>
    <mergeCell ref="T24:V24"/>
    <mergeCell ref="W24:Z24"/>
    <mergeCell ref="AA24:AC24"/>
    <mergeCell ref="C23:G23"/>
    <mergeCell ref="H23:Q23"/>
    <mergeCell ref="R23:S23"/>
    <mergeCell ref="T23:V23"/>
    <mergeCell ref="W23:Z23"/>
    <mergeCell ref="AA23:AC23"/>
    <mergeCell ref="C22:G22"/>
    <mergeCell ref="H22:Q22"/>
    <mergeCell ref="R22:S22"/>
    <mergeCell ref="T22:V22"/>
    <mergeCell ref="W22:Z22"/>
    <mergeCell ref="AA22:AC22"/>
    <mergeCell ref="C21:G21"/>
    <mergeCell ref="H21:Q21"/>
    <mergeCell ref="R21:S21"/>
    <mergeCell ref="T21:V21"/>
    <mergeCell ref="W21:Z21"/>
    <mergeCell ref="AA21:AC21"/>
    <mergeCell ref="AA16:AC16"/>
    <mergeCell ref="C17:G17"/>
    <mergeCell ref="H17:Q17"/>
    <mergeCell ref="R17:S17"/>
    <mergeCell ref="T17:V17"/>
    <mergeCell ref="W17:Z17"/>
    <mergeCell ref="AA17:AC17"/>
    <mergeCell ref="C20:G20"/>
    <mergeCell ref="H20:Q20"/>
    <mergeCell ref="R20:S20"/>
    <mergeCell ref="T20:V20"/>
    <mergeCell ref="W20:Z20"/>
    <mergeCell ref="AA20:AC20"/>
    <mergeCell ref="C19:G19"/>
    <mergeCell ref="H19:Q19"/>
    <mergeCell ref="R19:S19"/>
    <mergeCell ref="T19:V19"/>
    <mergeCell ref="W19:Z19"/>
    <mergeCell ref="AA19:AC19"/>
    <mergeCell ref="AA14:AC14"/>
    <mergeCell ref="C15:G15"/>
    <mergeCell ref="H15:Q15"/>
    <mergeCell ref="R15:S15"/>
    <mergeCell ref="T15:V15"/>
    <mergeCell ref="W15:Z15"/>
    <mergeCell ref="AA15:AC15"/>
    <mergeCell ref="B14:B28"/>
    <mergeCell ref="C14:G14"/>
    <mergeCell ref="H14:Q14"/>
    <mergeCell ref="R14:S14"/>
    <mergeCell ref="T14:V14"/>
    <mergeCell ref="W14:Z14"/>
    <mergeCell ref="C16:G16"/>
    <mergeCell ref="H16:Q16"/>
    <mergeCell ref="R16:S16"/>
    <mergeCell ref="T16:V16"/>
    <mergeCell ref="C18:G18"/>
    <mergeCell ref="H18:Q18"/>
    <mergeCell ref="R18:S18"/>
    <mergeCell ref="T18:V18"/>
    <mergeCell ref="W18:Z18"/>
    <mergeCell ref="AA18:AC18"/>
    <mergeCell ref="W16:Z16"/>
    <mergeCell ref="T7:AC7"/>
    <mergeCell ref="R7:S7"/>
    <mergeCell ref="R8:S10"/>
    <mergeCell ref="T8:AC10"/>
    <mergeCell ref="B2:AC2"/>
    <mergeCell ref="B3:AC3"/>
    <mergeCell ref="H9:Q10"/>
    <mergeCell ref="B10:G10"/>
    <mergeCell ref="B12:G12"/>
    <mergeCell ref="R12:V12"/>
    <mergeCell ref="W12:AC12"/>
    <mergeCell ref="B6:G6"/>
    <mergeCell ref="H6:Q6"/>
    <mergeCell ref="R6:S6"/>
    <mergeCell ref="B7:G7"/>
    <mergeCell ref="H7:Q8"/>
    <mergeCell ref="B8:G8"/>
    <mergeCell ref="B9:G9"/>
    <mergeCell ref="H12:P12"/>
    <mergeCell ref="T6:U6"/>
    <mergeCell ref="V6:W6"/>
    <mergeCell ref="X6:Y6"/>
    <mergeCell ref="Z6:AA6"/>
    <mergeCell ref="AB6:AC6"/>
  </mergeCells>
  <phoneticPr fontId="1"/>
  <conditionalFormatting sqref="C15:G27 T15:V27">
    <cfRule type="containsBlanks" dxfId="7" priority="4">
      <formula>LEN(TRIM(C15))=0</formula>
    </cfRule>
  </conditionalFormatting>
  <conditionalFormatting sqref="H12:P12">
    <cfRule type="containsText" dxfId="6" priority="1" operator="containsText" text="（プルダウンから選択）">
      <formula>NOT(ISERROR(SEARCH("（プルダウンから選択）",H12)))</formula>
    </cfRule>
  </conditionalFormatting>
  <dataValidations xWindow="780" yWindow="883" count="2">
    <dataValidation type="list" allowBlank="1" showInputMessage="1" showErrorMessage="1" error="プルダウンから選択してください。" sqref="H12:P12" xr:uid="{4A8C25B9-7DA3-4983-90DB-C2201D036134}">
      <formula1>"0,4600,9300,37200"</formula1>
    </dataValidation>
    <dataValidation errorStyle="warning" operator="notBetween" allowBlank="1" showInputMessage="1" showErrorMessage="1" prompt="【注意】_x000a_必要な時(上限管理等)以外では入力をしないでください。" sqref="W31:AB31" xr:uid="{29B462C0-0D4F-415E-B5C9-E665C13B99FB}"/>
  </dataValidations>
  <printOptions horizontalCentered="1"/>
  <pageMargins left="0.25" right="0.25" top="0.75" bottom="0.75" header="0.3" footer="0.3"/>
  <pageSetup paperSize="9" scale="95" orientation="portrait" r:id="rId1"/>
  <rowBreaks count="1" manualBreakCount="1">
    <brk id="8" max="29" man="1"/>
  </rowBreaks>
  <colBreaks count="1" manualBreakCount="1">
    <brk id="19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7"/>
  <sheetViews>
    <sheetView showGridLines="0" view="pageBreakPreview" zoomScale="55" zoomScaleNormal="55" zoomScaleSheetLayoutView="55" workbookViewId="0">
      <selection activeCell="F7" sqref="F7:P7"/>
    </sheetView>
  </sheetViews>
  <sheetFormatPr defaultColWidth="4.81640625" defaultRowHeight="21.75" customHeight="1" x14ac:dyDescent="0.2"/>
  <cols>
    <col min="1" max="1" width="6.1796875" style="54" customWidth="1"/>
    <col min="2" max="3" width="6.26953125" style="54" customWidth="1"/>
    <col min="4" max="6" width="12.453125" style="54" customWidth="1"/>
    <col min="7" max="16" width="6.26953125" style="54" customWidth="1"/>
    <col min="17" max="17" width="6.1796875" style="54" customWidth="1"/>
    <col min="18" max="18" width="4.81640625" style="1"/>
    <col min="19" max="19" width="22.90625" style="13" bestFit="1" customWidth="1"/>
    <col min="20" max="20" width="7.81640625" style="13" customWidth="1"/>
    <col min="21" max="35" width="4.81640625" style="14"/>
    <col min="36" max="37" width="4.81640625" style="15"/>
    <col min="38" max="39" width="4.81640625" style="1"/>
    <col min="40" max="40" width="10.453125" style="1" bestFit="1" customWidth="1"/>
    <col min="41" max="16384" width="4.81640625" style="1"/>
  </cols>
  <sheetData>
    <row r="1" spans="1:39" ht="49.5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39" ht="37.5" customHeight="1" x14ac:dyDescent="0.2">
      <c r="A2" s="52"/>
      <c r="B2" s="483" t="str">
        <f>IF(AND(U7="★OK",U9="★OK",U11="★OK",U15="★OK",U17="★OK",U20="★OK",U25="★OK"),"地域生活支援事業費　請求書","『入力エラーチェック欄』が「★OK」に")</f>
        <v>『入力エラーチェック欄』が「★OK」に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53"/>
    </row>
    <row r="3" spans="1:39" ht="37.5" customHeight="1" x14ac:dyDescent="0.2">
      <c r="A3" s="52"/>
      <c r="B3" s="483" t="str">
        <f>IF(AND(U7="★OK",U9="★OK",U11="★OK",U15="★OK",U17="★OK",U20="★OK",U25="★OK"),"（　移動支援・通学等介助　）","変わっていない箇所があります。")</f>
        <v>変わっていない箇所があります。</v>
      </c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53"/>
    </row>
    <row r="4" spans="1:39" ht="34.5" customHeight="1" x14ac:dyDescent="0.2">
      <c r="A4" s="52"/>
      <c r="Q4" s="55"/>
    </row>
    <row r="5" spans="1:39" ht="30" customHeight="1" x14ac:dyDescent="0.2">
      <c r="A5" s="52"/>
      <c r="B5" s="484" t="s">
        <v>0</v>
      </c>
      <c r="C5" s="484"/>
      <c r="D5" s="484"/>
      <c r="E5" s="484"/>
      <c r="F5" s="56"/>
      <c r="Q5" s="55"/>
    </row>
    <row r="6" spans="1:39" ht="34.5" customHeight="1" x14ac:dyDescent="0.2">
      <c r="A6" s="52"/>
      <c r="Q6" s="55"/>
    </row>
    <row r="7" spans="1:39" ht="60" customHeight="1" x14ac:dyDescent="0.2">
      <c r="A7" s="52"/>
      <c r="B7" s="465" t="s">
        <v>1</v>
      </c>
      <c r="C7" s="487"/>
      <c r="D7" s="487"/>
      <c r="E7" s="466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55"/>
      <c r="S7" s="11" t="s">
        <v>190</v>
      </c>
      <c r="T7" s="12" t="s">
        <v>2</v>
      </c>
      <c r="U7" s="12" t="str">
        <f>IF(F7="","請求金額が入力されていません。","★OK")</f>
        <v>請求金額が入力されていません。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6"/>
      <c r="AK7" s="16"/>
      <c r="AL7" s="16"/>
      <c r="AM7" s="10"/>
    </row>
    <row r="8" spans="1:39" ht="34.5" customHeight="1" x14ac:dyDescent="0.2">
      <c r="A8" s="52"/>
      <c r="B8" s="57"/>
      <c r="N8" s="485" t="s">
        <v>3</v>
      </c>
      <c r="O8" s="485"/>
      <c r="P8" s="485"/>
      <c r="Q8" s="55"/>
      <c r="S8" s="17"/>
      <c r="T8" s="17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6"/>
      <c r="AK8" s="16"/>
      <c r="AL8" s="16"/>
      <c r="AM8" s="10"/>
    </row>
    <row r="9" spans="1:39" s="2" customFormat="1" ht="60" customHeight="1" x14ac:dyDescent="0.2">
      <c r="A9" s="58"/>
      <c r="B9" s="461" t="s">
        <v>4</v>
      </c>
      <c r="C9" s="461"/>
      <c r="D9" s="41"/>
      <c r="E9" s="59" t="s">
        <v>5</v>
      </c>
      <c r="F9" s="41"/>
      <c r="G9" s="461" t="s">
        <v>6</v>
      </c>
      <c r="H9" s="461"/>
      <c r="I9" s="56"/>
      <c r="J9" s="60"/>
      <c r="K9" s="60"/>
      <c r="L9" s="60"/>
      <c r="M9" s="60"/>
      <c r="N9" s="60"/>
      <c r="O9" s="60"/>
      <c r="P9" s="60"/>
      <c r="Q9" s="61"/>
      <c r="S9" s="11" t="s">
        <v>191</v>
      </c>
      <c r="T9" s="12" t="s">
        <v>2</v>
      </c>
      <c r="U9" s="12" t="str">
        <f>IF(OR(D9="",F9=""),"提供年月が入力されていません。","★OK")</f>
        <v>提供年月が入力されていません。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6"/>
      <c r="AK9" s="16"/>
      <c r="AL9" s="16"/>
      <c r="AM9" s="10"/>
    </row>
    <row r="10" spans="1:39" ht="34.5" customHeight="1" x14ac:dyDescent="0.2">
      <c r="A10" s="52"/>
      <c r="B10" s="57"/>
      <c r="Q10" s="55"/>
      <c r="S10" s="17"/>
      <c r="T10" s="17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6"/>
      <c r="AK10" s="16"/>
      <c r="AL10" s="16"/>
      <c r="AM10" s="10"/>
    </row>
    <row r="11" spans="1:39" ht="60" customHeight="1" x14ac:dyDescent="0.2">
      <c r="A11" s="52"/>
      <c r="B11" s="461" t="s">
        <v>7</v>
      </c>
      <c r="C11" s="461"/>
      <c r="D11" s="461"/>
      <c r="E11" s="461"/>
      <c r="F11" s="41"/>
      <c r="G11" s="486" t="s">
        <v>8</v>
      </c>
      <c r="H11" s="486"/>
      <c r="I11" s="62"/>
      <c r="Q11" s="61"/>
      <c r="S11" s="11" t="s">
        <v>192</v>
      </c>
      <c r="T11" s="12" t="s">
        <v>2</v>
      </c>
      <c r="U11" s="12" t="str">
        <f>IF(F11="","明細書件数が入力されていません。","★OK")</f>
        <v>明細書件数が入力されていません。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6"/>
      <c r="AK11" s="16"/>
      <c r="AL11" s="16"/>
      <c r="AM11" s="10"/>
    </row>
    <row r="12" spans="1:39" ht="34.5" customHeight="1" x14ac:dyDescent="0.2">
      <c r="A12" s="52"/>
      <c r="J12" s="57"/>
      <c r="Q12" s="55"/>
      <c r="S12" s="17"/>
      <c r="T12" s="17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6"/>
      <c r="AK12" s="16"/>
      <c r="AL12" s="16"/>
      <c r="AM12" s="10"/>
    </row>
    <row r="13" spans="1:39" ht="34.5" customHeight="1" x14ac:dyDescent="0.2">
      <c r="A13" s="52"/>
      <c r="J13" s="57"/>
      <c r="Q13" s="55"/>
      <c r="S13" s="17"/>
      <c r="T13" s="17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6"/>
      <c r="AK13" s="16"/>
      <c r="AL13" s="16"/>
      <c r="AM13" s="10"/>
    </row>
    <row r="14" spans="1:39" ht="34.5" customHeight="1" x14ac:dyDescent="0.2">
      <c r="A14" s="52"/>
      <c r="B14" s="484" t="s">
        <v>9</v>
      </c>
      <c r="C14" s="484"/>
      <c r="D14" s="484"/>
      <c r="E14" s="484"/>
      <c r="J14" s="57"/>
      <c r="Q14" s="55"/>
      <c r="S14" s="17"/>
      <c r="T14" s="17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6"/>
      <c r="AK14" s="16"/>
      <c r="AL14" s="16"/>
      <c r="AM14" s="10"/>
    </row>
    <row r="15" spans="1:39" s="2" customFormat="1" ht="30" customHeight="1" x14ac:dyDescent="0.2">
      <c r="A15" s="58"/>
      <c r="B15" s="60"/>
      <c r="C15" s="60"/>
      <c r="D15" s="60"/>
      <c r="E15" s="60"/>
      <c r="F15" s="60"/>
      <c r="G15" s="60"/>
      <c r="H15" s="60"/>
      <c r="I15" s="484" t="s">
        <v>4</v>
      </c>
      <c r="J15" s="484"/>
      <c r="K15" s="45"/>
      <c r="L15" s="63" t="s">
        <v>5</v>
      </c>
      <c r="M15" s="45"/>
      <c r="N15" s="63" t="s">
        <v>10</v>
      </c>
      <c r="O15" s="45"/>
      <c r="P15" s="63" t="s">
        <v>11</v>
      </c>
      <c r="Q15" s="61"/>
      <c r="S15" s="11" t="s">
        <v>193</v>
      </c>
      <c r="T15" s="12" t="s">
        <v>2</v>
      </c>
      <c r="U15" s="12" t="str">
        <f>IF(OR(K15="",M15="",O15=""),"請求年月日が入力されていません。",IF(DATE(D9+2018,F9+1,1)&gt;DATE(K15+2018,M15,O15),"請求年月日を提供年月以降の日付にしてください。","★OK"))</f>
        <v>請求年月日が入力されていません。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6"/>
      <c r="AK15" s="16"/>
      <c r="AL15" s="16"/>
      <c r="AM15" s="10"/>
    </row>
    <row r="16" spans="1:39" ht="34.5" customHeight="1" x14ac:dyDescent="0.2">
      <c r="A16" s="52"/>
      <c r="Q16" s="55"/>
      <c r="S16" s="17"/>
      <c r="T16" s="17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6"/>
      <c r="AK16" s="16"/>
      <c r="AL16" s="16"/>
      <c r="AM16" s="10"/>
    </row>
    <row r="17" spans="1:39" ht="34.5" customHeight="1" x14ac:dyDescent="0.2">
      <c r="A17" s="52"/>
      <c r="D17" s="64"/>
      <c r="E17" s="465" t="s">
        <v>12</v>
      </c>
      <c r="F17" s="466"/>
      <c r="G17" s="42"/>
      <c r="H17" s="43"/>
      <c r="I17" s="46">
        <v>6</v>
      </c>
      <c r="J17" s="43"/>
      <c r="K17" s="43"/>
      <c r="L17" s="43"/>
      <c r="M17" s="43"/>
      <c r="N17" s="43"/>
      <c r="O17" s="43"/>
      <c r="P17" s="44"/>
      <c r="Q17" s="55"/>
      <c r="S17" s="11" t="s">
        <v>194</v>
      </c>
      <c r="T17" s="12" t="s">
        <v>2</v>
      </c>
      <c r="U17" s="12" t="str">
        <f>IF(OR(G17="",H17="",I17="",J17="",K17="",L17="",M17="",N17="",O17="",P17=""),"事業所番号が正しく入力されていません。","★OK")</f>
        <v>事業所番号が正しく入力されていません。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6"/>
      <c r="AK17" s="16"/>
      <c r="AL17" s="16"/>
      <c r="AM17" s="10"/>
    </row>
    <row r="18" spans="1:39" ht="34.5" customHeight="1" x14ac:dyDescent="0.2">
      <c r="A18" s="52"/>
      <c r="E18" s="454" t="s">
        <v>13</v>
      </c>
      <c r="F18" s="455"/>
      <c r="G18" s="454" t="s">
        <v>14</v>
      </c>
      <c r="H18" s="471"/>
      <c r="I18" s="65" t="s">
        <v>15</v>
      </c>
      <c r="J18" s="481"/>
      <c r="K18" s="481"/>
      <c r="L18" s="481"/>
      <c r="M18" s="481"/>
      <c r="N18" s="481"/>
      <c r="O18" s="481"/>
      <c r="P18" s="482"/>
      <c r="Q18" s="66"/>
      <c r="S18" s="11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6"/>
      <c r="AK18" s="16"/>
      <c r="AL18" s="16"/>
      <c r="AM18" s="10"/>
    </row>
    <row r="19" spans="1:39" ht="34.5" customHeight="1" x14ac:dyDescent="0.2">
      <c r="A19" s="52"/>
      <c r="E19" s="456"/>
      <c r="F19" s="457"/>
      <c r="G19" s="456"/>
      <c r="H19" s="472"/>
      <c r="I19" s="475"/>
      <c r="J19" s="476"/>
      <c r="K19" s="476"/>
      <c r="L19" s="476"/>
      <c r="M19" s="476"/>
      <c r="N19" s="476"/>
      <c r="O19" s="476"/>
      <c r="P19" s="477"/>
      <c r="Q19" s="66"/>
      <c r="S19" s="17"/>
      <c r="T19" s="17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6"/>
      <c r="AK19" s="16"/>
      <c r="AL19" s="16"/>
      <c r="AM19" s="10"/>
    </row>
    <row r="20" spans="1:39" ht="34.5" customHeight="1" x14ac:dyDescent="0.2">
      <c r="A20" s="52"/>
      <c r="E20" s="456"/>
      <c r="F20" s="457"/>
      <c r="G20" s="473"/>
      <c r="H20" s="474"/>
      <c r="I20" s="478"/>
      <c r="J20" s="479"/>
      <c r="K20" s="479"/>
      <c r="L20" s="479"/>
      <c r="M20" s="479"/>
      <c r="N20" s="479"/>
      <c r="O20" s="479"/>
      <c r="P20" s="480"/>
      <c r="Q20" s="66"/>
      <c r="S20" s="11" t="s">
        <v>195</v>
      </c>
      <c r="T20" s="12" t="s">
        <v>2</v>
      </c>
      <c r="U20" s="12" t="str">
        <f>IF(OR(AND(J18="",I19=""),I21="",I22="",I23=""),"請求事業所情報が正しく入力されていません。","★OK")</f>
        <v>請求事業所情報が正しく入力されていません。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6"/>
      <c r="AK20" s="16"/>
      <c r="AL20" s="16"/>
      <c r="AM20" s="10"/>
    </row>
    <row r="21" spans="1:39" ht="34.5" customHeight="1" x14ac:dyDescent="0.2">
      <c r="A21" s="52"/>
      <c r="E21" s="458"/>
      <c r="F21" s="457"/>
      <c r="G21" s="461" t="s">
        <v>16</v>
      </c>
      <c r="H21" s="461"/>
      <c r="I21" s="462"/>
      <c r="J21" s="463"/>
      <c r="K21" s="463"/>
      <c r="L21" s="463"/>
      <c r="M21" s="463"/>
      <c r="N21" s="463"/>
      <c r="O21" s="463"/>
      <c r="P21" s="464"/>
      <c r="Q21" s="66"/>
      <c r="S21" s="17"/>
      <c r="T21" s="17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6"/>
      <c r="AK21" s="16"/>
      <c r="AL21" s="16"/>
      <c r="AM21" s="10"/>
    </row>
    <row r="22" spans="1:39" ht="103.5" customHeight="1" x14ac:dyDescent="0.2">
      <c r="A22" s="52"/>
      <c r="E22" s="458"/>
      <c r="F22" s="457"/>
      <c r="G22" s="465" t="s">
        <v>17</v>
      </c>
      <c r="H22" s="466"/>
      <c r="I22" s="467"/>
      <c r="J22" s="468"/>
      <c r="K22" s="468"/>
      <c r="L22" s="468"/>
      <c r="M22" s="468"/>
      <c r="N22" s="468"/>
      <c r="O22" s="468"/>
      <c r="P22" s="469"/>
      <c r="Q22" s="66"/>
      <c r="S22" s="17"/>
      <c r="T22" s="17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6"/>
      <c r="AK22" s="16"/>
      <c r="AL22" s="16"/>
      <c r="AM22" s="10"/>
    </row>
    <row r="23" spans="1:39" ht="34.5" customHeight="1" x14ac:dyDescent="0.2">
      <c r="A23" s="52"/>
      <c r="E23" s="459"/>
      <c r="F23" s="460"/>
      <c r="G23" s="465" t="s">
        <v>18</v>
      </c>
      <c r="H23" s="466"/>
      <c r="I23" s="470"/>
      <c r="J23" s="470"/>
      <c r="K23" s="470"/>
      <c r="L23" s="470"/>
      <c r="M23" s="470"/>
      <c r="N23" s="470"/>
      <c r="O23" s="470"/>
      <c r="P23" s="470"/>
      <c r="Q23" s="66"/>
      <c r="S23" s="17"/>
      <c r="T23" s="17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6"/>
      <c r="AK23" s="16"/>
      <c r="AL23" s="16"/>
      <c r="AM23" s="10"/>
    </row>
    <row r="24" spans="1:39" ht="34.5" customHeight="1" x14ac:dyDescent="0.2">
      <c r="A24" s="52"/>
      <c r="E24" s="67"/>
      <c r="F24" s="67"/>
      <c r="G24" s="60"/>
      <c r="H24" s="60"/>
      <c r="I24" s="68"/>
      <c r="J24" s="68"/>
      <c r="K24" s="68"/>
      <c r="L24" s="68"/>
      <c r="M24" s="68"/>
      <c r="N24" s="68"/>
      <c r="O24" s="68"/>
      <c r="P24" s="68"/>
      <c r="Q24" s="66"/>
      <c r="S24" s="17"/>
      <c r="T24" s="17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6"/>
      <c r="AK24" s="16"/>
      <c r="AL24" s="16"/>
      <c r="AM24" s="10"/>
    </row>
    <row r="25" spans="1:39" ht="34.5" customHeight="1" x14ac:dyDescent="0.2">
      <c r="A25" s="52"/>
      <c r="E25" s="69"/>
      <c r="F25" s="492" t="s">
        <v>160</v>
      </c>
      <c r="G25" s="465" t="s">
        <v>19</v>
      </c>
      <c r="H25" s="466"/>
      <c r="I25" s="489"/>
      <c r="J25" s="490"/>
      <c r="K25" s="490"/>
      <c r="L25" s="490"/>
      <c r="M25" s="490"/>
      <c r="N25" s="490"/>
      <c r="O25" s="490"/>
      <c r="P25" s="491"/>
      <c r="Q25" s="66"/>
      <c r="S25" s="11" t="s">
        <v>196</v>
      </c>
      <c r="T25" s="12" t="s">
        <v>2</v>
      </c>
      <c r="U25" s="12" t="str">
        <f>IF(OR(I25="",I26=""),"請求担当者情報が入力されていません。","★OK")</f>
        <v>請求担当者情報が入力されていません。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6"/>
      <c r="AK25" s="16"/>
      <c r="AL25" s="16"/>
      <c r="AM25" s="10"/>
    </row>
    <row r="26" spans="1:39" ht="34.5" customHeight="1" x14ac:dyDescent="0.2">
      <c r="A26" s="52"/>
      <c r="E26" s="70"/>
      <c r="F26" s="492"/>
      <c r="G26" s="465" t="s">
        <v>20</v>
      </c>
      <c r="H26" s="466"/>
      <c r="I26" s="489"/>
      <c r="J26" s="490"/>
      <c r="K26" s="490"/>
      <c r="L26" s="490"/>
      <c r="M26" s="490"/>
      <c r="N26" s="490"/>
      <c r="O26" s="490"/>
      <c r="P26" s="491"/>
      <c r="Q26" s="55"/>
      <c r="S26" s="17"/>
      <c r="T26" s="17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6"/>
      <c r="AK26" s="16"/>
      <c r="AL26" s="16"/>
      <c r="AM26" s="10"/>
    </row>
    <row r="27" spans="1:39" ht="49" customHeight="1" x14ac:dyDescent="0.2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9"/>
      <c r="AK27" s="19"/>
      <c r="AL27" s="19"/>
    </row>
  </sheetData>
  <sheetProtection algorithmName="SHA-512" hashValue="9ejYoWcqlF5eK7FnfWdMLoTqgE/LcuQ70S0kC21EEZLHEsRWr5OQ8MdKi/bN3ZhmyKLOjVGzLWEYjXDsxbFR5A==" saltValue="O0UCRrg1zXO47j2H4Ll4/Q==" spinCount="100000" sheet="1" objects="1" scenarios="1" selectLockedCells="1"/>
  <mergeCells count="29">
    <mergeCell ref="G25:H25"/>
    <mergeCell ref="G26:H26"/>
    <mergeCell ref="I25:P25"/>
    <mergeCell ref="I26:P26"/>
    <mergeCell ref="F25:F26"/>
    <mergeCell ref="B2:P2"/>
    <mergeCell ref="B3:P3"/>
    <mergeCell ref="B11:E11"/>
    <mergeCell ref="I15:J15"/>
    <mergeCell ref="E17:F17"/>
    <mergeCell ref="B5:E5"/>
    <mergeCell ref="N8:P8"/>
    <mergeCell ref="G11:H11"/>
    <mergeCell ref="B14:E14"/>
    <mergeCell ref="B7:E7"/>
    <mergeCell ref="F7:P7"/>
    <mergeCell ref="B9:C9"/>
    <mergeCell ref="G9:H9"/>
    <mergeCell ref="E18:F23"/>
    <mergeCell ref="G21:H21"/>
    <mergeCell ref="I21:P21"/>
    <mergeCell ref="G22:H22"/>
    <mergeCell ref="I22:P22"/>
    <mergeCell ref="I23:P23"/>
    <mergeCell ref="G23:H23"/>
    <mergeCell ref="G18:H20"/>
    <mergeCell ref="I19:P19"/>
    <mergeCell ref="I20:P20"/>
    <mergeCell ref="J18:P18"/>
  </mergeCells>
  <phoneticPr fontId="1"/>
  <conditionalFormatting sqref="B2:P2">
    <cfRule type="containsText" dxfId="5" priority="7" operator="containsText" text="『入力エラーチェック欄』が「★OK」に">
      <formula>NOT(ISERROR(SEARCH("『入力エラーチェック欄』が「★OK」に",B2)))</formula>
    </cfRule>
  </conditionalFormatting>
  <conditionalFormatting sqref="B3:P3">
    <cfRule type="containsText" dxfId="4" priority="6" operator="containsText" text="変わっていない箇所があります。">
      <formula>NOT(ISERROR(SEARCH("変わっていない箇所があります。",B3)))</formula>
    </cfRule>
  </conditionalFormatting>
  <conditionalFormatting sqref="D9">
    <cfRule type="containsText" dxfId="3" priority="3" operator="containsText" text="－">
      <formula>NOT(ISERROR(SEARCH("－",D9)))</formula>
    </cfRule>
  </conditionalFormatting>
  <conditionalFormatting sqref="F9">
    <cfRule type="containsText" dxfId="2" priority="2" operator="containsText" text="－">
      <formula>NOT(ISERROR(SEARCH("－",F9)))</formula>
    </cfRule>
  </conditionalFormatting>
  <conditionalFormatting sqref="I19:P23 F7:P7 D9 F9 F11 K15 M15 O15 G17:P17 J18:P18 I25:I26">
    <cfRule type="containsBlanks" dxfId="1" priority="4">
      <formula>LEN(TRIM(D7))=0</formula>
    </cfRule>
  </conditionalFormatting>
  <conditionalFormatting sqref="I20:P20">
    <cfRule type="expression" dxfId="0" priority="1">
      <formula>$I$19&lt;&gt;""</formula>
    </cfRule>
  </conditionalFormatting>
  <printOptions horizontalCentered="1" verticalCentered="1"/>
  <pageMargins left="0.25" right="0.25" top="0.75" bottom="0.75" header="0.3" footer="0.3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7"/>
  <sheetViews>
    <sheetView workbookViewId="0">
      <selection sqref="A1:XFD1048576"/>
    </sheetView>
  </sheetViews>
  <sheetFormatPr defaultRowHeight="13" x14ac:dyDescent="0.2"/>
  <cols>
    <col min="1" max="1" width="13.453125" bestFit="1" customWidth="1"/>
    <col min="2" max="2" width="37.453125" bestFit="1" customWidth="1"/>
    <col min="3" max="3" width="9" style="3"/>
  </cols>
  <sheetData>
    <row r="1" spans="1:4" x14ac:dyDescent="0.2">
      <c r="A1" t="s">
        <v>41</v>
      </c>
      <c r="B1" t="s">
        <v>36</v>
      </c>
      <c r="C1" s="3" t="s">
        <v>42</v>
      </c>
      <c r="D1" t="s">
        <v>43</v>
      </c>
    </row>
    <row r="2" spans="1:4" x14ac:dyDescent="0.2">
      <c r="A2" s="6">
        <v>1001</v>
      </c>
      <c r="B2" s="6" t="s">
        <v>44</v>
      </c>
      <c r="C2" s="7">
        <v>1187</v>
      </c>
      <c r="D2">
        <v>1</v>
      </c>
    </row>
    <row r="3" spans="1:4" x14ac:dyDescent="0.2">
      <c r="A3" s="6">
        <v>1011</v>
      </c>
      <c r="B3" s="6" t="s">
        <v>45</v>
      </c>
      <c r="C3" s="7">
        <v>2206</v>
      </c>
      <c r="D3">
        <v>2</v>
      </c>
    </row>
    <row r="4" spans="1:4" x14ac:dyDescent="0.2">
      <c r="A4" s="6">
        <v>1021</v>
      </c>
      <c r="B4" s="6" t="s">
        <v>46</v>
      </c>
      <c r="C4" s="7">
        <v>3080</v>
      </c>
      <c r="D4">
        <v>3</v>
      </c>
    </row>
    <row r="5" spans="1:4" x14ac:dyDescent="0.2">
      <c r="A5" s="6">
        <v>1031</v>
      </c>
      <c r="B5" s="6" t="s">
        <v>47</v>
      </c>
      <c r="C5" s="7">
        <v>3864</v>
      </c>
      <c r="D5">
        <v>4</v>
      </c>
    </row>
    <row r="6" spans="1:4" x14ac:dyDescent="0.2">
      <c r="A6" s="6">
        <v>1041</v>
      </c>
      <c r="B6" s="6" t="s">
        <v>48</v>
      </c>
      <c r="C6" s="7">
        <v>4636</v>
      </c>
      <c r="D6">
        <v>5</v>
      </c>
    </row>
    <row r="7" spans="1:4" x14ac:dyDescent="0.2">
      <c r="A7" s="6">
        <v>1051</v>
      </c>
      <c r="B7" s="6" t="s">
        <v>49</v>
      </c>
      <c r="C7" s="7">
        <v>5409</v>
      </c>
      <c r="D7">
        <v>6</v>
      </c>
    </row>
    <row r="8" spans="1:4" x14ac:dyDescent="0.2">
      <c r="A8" s="6">
        <v>1061</v>
      </c>
      <c r="B8" s="6" t="s">
        <v>50</v>
      </c>
      <c r="C8" s="7">
        <v>6182</v>
      </c>
      <c r="D8">
        <v>7</v>
      </c>
    </row>
    <row r="9" spans="1:4" x14ac:dyDescent="0.2">
      <c r="A9" s="6">
        <v>1071</v>
      </c>
      <c r="B9" s="6" t="s">
        <v>51</v>
      </c>
      <c r="C9" s="7">
        <v>6955</v>
      </c>
      <c r="D9">
        <v>8</v>
      </c>
    </row>
    <row r="10" spans="1:4" x14ac:dyDescent="0.2">
      <c r="A10" s="6">
        <v>1081</v>
      </c>
      <c r="B10" s="6" t="s">
        <v>52</v>
      </c>
      <c r="C10" s="7">
        <v>7728</v>
      </c>
      <c r="D10">
        <v>9</v>
      </c>
    </row>
    <row r="11" spans="1:4" x14ac:dyDescent="0.2">
      <c r="A11" s="6">
        <v>1091</v>
      </c>
      <c r="B11" s="6" t="s">
        <v>53</v>
      </c>
      <c r="C11" s="7">
        <v>8500</v>
      </c>
      <c r="D11">
        <v>10</v>
      </c>
    </row>
    <row r="12" spans="1:4" x14ac:dyDescent="0.2">
      <c r="A12" s="6">
        <v>1101</v>
      </c>
      <c r="B12" s="6" t="s">
        <v>54</v>
      </c>
      <c r="C12" s="7">
        <v>9273</v>
      </c>
      <c r="D12">
        <v>11</v>
      </c>
    </row>
    <row r="13" spans="1:4" x14ac:dyDescent="0.2">
      <c r="A13" s="6">
        <v>1111</v>
      </c>
      <c r="B13" s="6" t="s">
        <v>55</v>
      </c>
      <c r="C13" s="7">
        <v>10046</v>
      </c>
      <c r="D13">
        <v>12</v>
      </c>
    </row>
    <row r="14" spans="1:4" x14ac:dyDescent="0.2">
      <c r="A14" s="6">
        <v>1121</v>
      </c>
      <c r="B14" s="6" t="s">
        <v>56</v>
      </c>
      <c r="C14" s="7">
        <v>10819</v>
      </c>
      <c r="D14">
        <v>13</v>
      </c>
    </row>
    <row r="15" spans="1:4" x14ac:dyDescent="0.2">
      <c r="A15" s="6">
        <v>1131</v>
      </c>
      <c r="B15" s="6" t="s">
        <v>57</v>
      </c>
      <c r="C15" s="7">
        <v>11592</v>
      </c>
      <c r="D15">
        <v>14</v>
      </c>
    </row>
    <row r="16" spans="1:4" x14ac:dyDescent="0.2">
      <c r="A16" s="6">
        <v>1141</v>
      </c>
      <c r="B16" s="6" t="s">
        <v>58</v>
      </c>
      <c r="C16" s="7">
        <v>12364</v>
      </c>
      <c r="D16">
        <v>15</v>
      </c>
    </row>
    <row r="17" spans="1:4" x14ac:dyDescent="0.2">
      <c r="A17" s="6">
        <v>1151</v>
      </c>
      <c r="B17" s="6" t="s">
        <v>59</v>
      </c>
      <c r="C17" s="7">
        <v>13137</v>
      </c>
      <c r="D17">
        <v>16</v>
      </c>
    </row>
    <row r="18" spans="1:4" x14ac:dyDescent="0.2">
      <c r="A18" s="6">
        <v>1301</v>
      </c>
      <c r="B18" s="6" t="s">
        <v>60</v>
      </c>
      <c r="C18" s="7">
        <v>772</v>
      </c>
      <c r="D18">
        <v>17</v>
      </c>
    </row>
    <row r="19" spans="1:4" x14ac:dyDescent="0.2">
      <c r="A19" s="6">
        <v>1401</v>
      </c>
      <c r="B19" s="6" t="s">
        <v>61</v>
      </c>
      <c r="C19" s="7">
        <v>296</v>
      </c>
      <c r="D19">
        <v>18</v>
      </c>
    </row>
    <row r="20" spans="1:4" x14ac:dyDescent="0.2">
      <c r="A20" s="8">
        <v>2001</v>
      </c>
      <c r="B20" s="8" t="s">
        <v>62</v>
      </c>
      <c r="C20" s="9">
        <v>2867</v>
      </c>
      <c r="D20">
        <v>19</v>
      </c>
    </row>
    <row r="21" spans="1:4" x14ac:dyDescent="0.2">
      <c r="A21" s="8">
        <v>2011</v>
      </c>
      <c r="B21" s="8" t="s">
        <v>63</v>
      </c>
      <c r="C21" s="9">
        <v>4524</v>
      </c>
      <c r="D21">
        <v>20</v>
      </c>
    </row>
    <row r="22" spans="1:4" x14ac:dyDescent="0.2">
      <c r="A22" s="8">
        <v>2021</v>
      </c>
      <c r="B22" s="8" t="s">
        <v>64</v>
      </c>
      <c r="C22" s="9">
        <v>6574</v>
      </c>
      <c r="D22">
        <v>21</v>
      </c>
    </row>
    <row r="23" spans="1:4" x14ac:dyDescent="0.2">
      <c r="A23" s="8">
        <v>2031</v>
      </c>
      <c r="B23" s="8" t="s">
        <v>65</v>
      </c>
      <c r="C23" s="9">
        <v>7492</v>
      </c>
      <c r="D23">
        <v>22</v>
      </c>
    </row>
    <row r="24" spans="1:4" x14ac:dyDescent="0.2">
      <c r="A24" s="8">
        <v>2041</v>
      </c>
      <c r="B24" s="8" t="s">
        <v>66</v>
      </c>
      <c r="C24" s="9">
        <v>8444</v>
      </c>
      <c r="D24">
        <v>23</v>
      </c>
    </row>
    <row r="25" spans="1:4" x14ac:dyDescent="0.2">
      <c r="A25" s="8">
        <v>2051</v>
      </c>
      <c r="B25" s="8" t="s">
        <v>67</v>
      </c>
      <c r="C25" s="9">
        <v>9374</v>
      </c>
      <c r="D25">
        <v>24</v>
      </c>
    </row>
    <row r="26" spans="1:4" x14ac:dyDescent="0.2">
      <c r="A26" s="8">
        <v>2061</v>
      </c>
      <c r="B26" s="8" t="s">
        <v>68</v>
      </c>
      <c r="C26" s="9">
        <v>10315</v>
      </c>
      <c r="D26">
        <v>25</v>
      </c>
    </row>
    <row r="27" spans="1:4" x14ac:dyDescent="0.2">
      <c r="A27" s="8">
        <v>2071</v>
      </c>
      <c r="B27" s="8" t="s">
        <v>69</v>
      </c>
      <c r="C27" s="9">
        <v>11244</v>
      </c>
      <c r="D27">
        <v>26</v>
      </c>
    </row>
    <row r="28" spans="1:4" x14ac:dyDescent="0.2">
      <c r="A28" s="8">
        <v>2081</v>
      </c>
      <c r="B28" s="8" t="s">
        <v>70</v>
      </c>
      <c r="C28" s="9">
        <v>12174</v>
      </c>
      <c r="D28">
        <v>27</v>
      </c>
    </row>
    <row r="29" spans="1:4" x14ac:dyDescent="0.2">
      <c r="A29" s="8">
        <v>2091</v>
      </c>
      <c r="B29" s="8" t="s">
        <v>71</v>
      </c>
      <c r="C29" s="9">
        <v>13104</v>
      </c>
      <c r="D29">
        <v>28</v>
      </c>
    </row>
    <row r="30" spans="1:4" x14ac:dyDescent="0.2">
      <c r="A30" s="8">
        <v>2101</v>
      </c>
      <c r="B30" s="8" t="s">
        <v>72</v>
      </c>
      <c r="C30" s="9">
        <v>14033</v>
      </c>
      <c r="D30">
        <v>29</v>
      </c>
    </row>
    <row r="31" spans="1:4" x14ac:dyDescent="0.2">
      <c r="A31" s="8">
        <v>2111</v>
      </c>
      <c r="B31" s="8" t="s">
        <v>73</v>
      </c>
      <c r="C31" s="9">
        <v>14963</v>
      </c>
      <c r="D31">
        <v>30</v>
      </c>
    </row>
    <row r="32" spans="1:4" x14ac:dyDescent="0.2">
      <c r="A32" s="8">
        <v>2121</v>
      </c>
      <c r="B32" s="8" t="s">
        <v>74</v>
      </c>
      <c r="C32" s="9">
        <v>15892</v>
      </c>
      <c r="D32">
        <v>31</v>
      </c>
    </row>
    <row r="33" spans="1:4" x14ac:dyDescent="0.2">
      <c r="A33" s="8">
        <v>2131</v>
      </c>
      <c r="B33" s="8" t="s">
        <v>75</v>
      </c>
      <c r="C33" s="9">
        <v>16822</v>
      </c>
      <c r="D33">
        <v>32</v>
      </c>
    </row>
    <row r="34" spans="1:4" x14ac:dyDescent="0.2">
      <c r="A34" s="8">
        <v>2141</v>
      </c>
      <c r="B34" s="8" t="s">
        <v>76</v>
      </c>
      <c r="C34" s="9">
        <v>17752</v>
      </c>
      <c r="D34">
        <v>33</v>
      </c>
    </row>
    <row r="35" spans="1:4" x14ac:dyDescent="0.2">
      <c r="A35" s="8">
        <v>2151</v>
      </c>
      <c r="B35" s="8" t="s">
        <v>77</v>
      </c>
      <c r="C35" s="9">
        <v>18681</v>
      </c>
      <c r="D35">
        <v>34</v>
      </c>
    </row>
    <row r="36" spans="1:4" x14ac:dyDescent="0.2">
      <c r="A36" s="8">
        <v>2301</v>
      </c>
      <c r="B36" s="8" t="s">
        <v>78</v>
      </c>
      <c r="C36" s="9">
        <v>929</v>
      </c>
      <c r="D36">
        <v>35</v>
      </c>
    </row>
    <row r="37" spans="1:4" x14ac:dyDescent="0.2">
      <c r="A37" s="8">
        <v>2401</v>
      </c>
      <c r="B37" s="8" t="s">
        <v>79</v>
      </c>
      <c r="C37" s="9">
        <v>716</v>
      </c>
      <c r="D37">
        <v>36</v>
      </c>
    </row>
    <row r="38" spans="1:4" x14ac:dyDescent="0.2">
      <c r="A38" s="8">
        <v>2002</v>
      </c>
      <c r="B38" s="8" t="s">
        <v>80</v>
      </c>
      <c r="C38" s="9">
        <v>2867</v>
      </c>
      <c r="D38">
        <v>37</v>
      </c>
    </row>
    <row r="39" spans="1:4" x14ac:dyDescent="0.2">
      <c r="A39" s="8">
        <v>2012</v>
      </c>
      <c r="B39" s="8" t="s">
        <v>81</v>
      </c>
      <c r="C39" s="9">
        <v>4524</v>
      </c>
      <c r="D39">
        <v>38</v>
      </c>
    </row>
    <row r="40" spans="1:4" x14ac:dyDescent="0.2">
      <c r="A40" s="8">
        <v>2022</v>
      </c>
      <c r="B40" s="8" t="s">
        <v>82</v>
      </c>
      <c r="C40" s="9">
        <v>6574</v>
      </c>
      <c r="D40">
        <v>39</v>
      </c>
    </row>
    <row r="41" spans="1:4" x14ac:dyDescent="0.2">
      <c r="A41" s="8">
        <v>2032</v>
      </c>
      <c r="B41" s="8" t="s">
        <v>83</v>
      </c>
      <c r="C41" s="9">
        <v>7492</v>
      </c>
      <c r="D41">
        <v>40</v>
      </c>
    </row>
    <row r="42" spans="1:4" x14ac:dyDescent="0.2">
      <c r="A42" s="8">
        <v>2042</v>
      </c>
      <c r="B42" s="8" t="s">
        <v>84</v>
      </c>
      <c r="C42" s="9">
        <v>8444</v>
      </c>
      <c r="D42">
        <v>41</v>
      </c>
    </row>
    <row r="43" spans="1:4" x14ac:dyDescent="0.2">
      <c r="A43" s="8">
        <v>2052</v>
      </c>
      <c r="B43" s="8" t="s">
        <v>85</v>
      </c>
      <c r="C43" s="9">
        <v>9374</v>
      </c>
      <c r="D43">
        <v>42</v>
      </c>
    </row>
    <row r="44" spans="1:4" x14ac:dyDescent="0.2">
      <c r="A44" s="8">
        <v>2062</v>
      </c>
      <c r="B44" s="8" t="s">
        <v>86</v>
      </c>
      <c r="C44" s="9">
        <v>10315</v>
      </c>
      <c r="D44">
        <v>43</v>
      </c>
    </row>
    <row r="45" spans="1:4" x14ac:dyDescent="0.2">
      <c r="A45" s="8">
        <v>2072</v>
      </c>
      <c r="B45" s="8" t="s">
        <v>87</v>
      </c>
      <c r="C45" s="9">
        <v>11244</v>
      </c>
      <c r="D45">
        <v>44</v>
      </c>
    </row>
    <row r="46" spans="1:4" x14ac:dyDescent="0.2">
      <c r="A46" s="8">
        <v>2082</v>
      </c>
      <c r="B46" s="8" t="s">
        <v>88</v>
      </c>
      <c r="C46" s="9">
        <v>12174</v>
      </c>
      <c r="D46">
        <v>45</v>
      </c>
    </row>
    <row r="47" spans="1:4" x14ac:dyDescent="0.2">
      <c r="A47" s="8">
        <v>2092</v>
      </c>
      <c r="B47" s="8" t="s">
        <v>89</v>
      </c>
      <c r="C47" s="9">
        <v>13104</v>
      </c>
      <c r="D47">
        <v>46</v>
      </c>
    </row>
    <row r="48" spans="1:4" x14ac:dyDescent="0.2">
      <c r="A48" s="8">
        <v>2102</v>
      </c>
      <c r="B48" s="8" t="s">
        <v>90</v>
      </c>
      <c r="C48" s="9">
        <v>14033</v>
      </c>
      <c r="D48">
        <v>47</v>
      </c>
    </row>
    <row r="49" spans="1:4" x14ac:dyDescent="0.2">
      <c r="A49" s="8">
        <v>2112</v>
      </c>
      <c r="B49" s="8" t="s">
        <v>91</v>
      </c>
      <c r="C49" s="9">
        <v>14963</v>
      </c>
      <c r="D49">
        <v>48</v>
      </c>
    </row>
    <row r="50" spans="1:4" x14ac:dyDescent="0.2">
      <c r="A50" s="8">
        <v>2122</v>
      </c>
      <c r="B50" s="8" t="s">
        <v>92</v>
      </c>
      <c r="C50" s="9">
        <v>15892</v>
      </c>
      <c r="D50">
        <v>49</v>
      </c>
    </row>
    <row r="51" spans="1:4" x14ac:dyDescent="0.2">
      <c r="A51" s="8">
        <v>2132</v>
      </c>
      <c r="B51" s="8" t="s">
        <v>93</v>
      </c>
      <c r="C51" s="9">
        <v>16822</v>
      </c>
      <c r="D51">
        <v>50</v>
      </c>
    </row>
    <row r="52" spans="1:4" x14ac:dyDescent="0.2">
      <c r="A52" s="8">
        <v>2142</v>
      </c>
      <c r="B52" s="8" t="s">
        <v>94</v>
      </c>
      <c r="C52" s="9">
        <v>17752</v>
      </c>
      <c r="D52">
        <v>51</v>
      </c>
    </row>
    <row r="53" spans="1:4" x14ac:dyDescent="0.2">
      <c r="A53" s="8">
        <v>2152</v>
      </c>
      <c r="B53" s="8" t="s">
        <v>95</v>
      </c>
      <c r="C53" s="9">
        <v>18681</v>
      </c>
      <c r="D53">
        <v>52</v>
      </c>
    </row>
    <row r="54" spans="1:4" x14ac:dyDescent="0.2">
      <c r="A54" s="8">
        <v>2302</v>
      </c>
      <c r="B54" s="8" t="s">
        <v>96</v>
      </c>
      <c r="C54" s="9">
        <v>929</v>
      </c>
      <c r="D54">
        <v>53</v>
      </c>
    </row>
    <row r="55" spans="1:4" x14ac:dyDescent="0.2">
      <c r="A55" s="8">
        <v>2402</v>
      </c>
      <c r="B55" s="8" t="s">
        <v>97</v>
      </c>
      <c r="C55" s="9">
        <v>716</v>
      </c>
      <c r="D55">
        <v>54</v>
      </c>
    </row>
    <row r="56" spans="1:4" x14ac:dyDescent="0.2">
      <c r="A56" s="4">
        <v>1601</v>
      </c>
      <c r="B56" s="4" t="s">
        <v>98</v>
      </c>
      <c r="C56" s="5">
        <v>2206</v>
      </c>
      <c r="D56">
        <v>55</v>
      </c>
    </row>
    <row r="57" spans="1:4" x14ac:dyDescent="0.2">
      <c r="A57" s="4">
        <v>1611</v>
      </c>
      <c r="B57" s="4" t="s">
        <v>99</v>
      </c>
      <c r="C57" s="5">
        <v>3080</v>
      </c>
      <c r="D57">
        <v>56</v>
      </c>
    </row>
    <row r="58" spans="1:4" x14ac:dyDescent="0.2">
      <c r="A58" s="4">
        <v>2601</v>
      </c>
      <c r="B58" s="4" t="s">
        <v>100</v>
      </c>
      <c r="C58" s="5">
        <v>2206</v>
      </c>
      <c r="D58">
        <v>57</v>
      </c>
    </row>
    <row r="59" spans="1:4" x14ac:dyDescent="0.2">
      <c r="A59" s="4">
        <v>2611</v>
      </c>
      <c r="B59" s="4" t="s">
        <v>101</v>
      </c>
      <c r="C59" s="5">
        <v>3080</v>
      </c>
      <c r="D59">
        <v>58</v>
      </c>
    </row>
    <row r="60" spans="1:4" x14ac:dyDescent="0.2">
      <c r="A60" s="4">
        <v>2602</v>
      </c>
      <c r="B60" s="4" t="s">
        <v>102</v>
      </c>
      <c r="C60" s="5">
        <v>2206</v>
      </c>
      <c r="D60">
        <v>59</v>
      </c>
    </row>
    <row r="61" spans="1:4" x14ac:dyDescent="0.2">
      <c r="A61" s="4">
        <v>2612</v>
      </c>
      <c r="B61" s="4" t="s">
        <v>103</v>
      </c>
      <c r="C61" s="5">
        <v>3080</v>
      </c>
      <c r="D61">
        <v>60</v>
      </c>
    </row>
    <row r="62" spans="1:4" x14ac:dyDescent="0.2">
      <c r="A62" s="4">
        <v>1621</v>
      </c>
      <c r="B62" s="4" t="s">
        <v>104</v>
      </c>
      <c r="C62" s="5">
        <v>772</v>
      </c>
      <c r="D62">
        <v>61</v>
      </c>
    </row>
    <row r="63" spans="1:4" x14ac:dyDescent="0.2">
      <c r="A63" s="4">
        <v>2621</v>
      </c>
      <c r="B63" s="4" t="s">
        <v>105</v>
      </c>
      <c r="C63" s="5">
        <v>772</v>
      </c>
      <c r="D63">
        <v>62</v>
      </c>
    </row>
    <row r="64" spans="1:4" x14ac:dyDescent="0.2">
      <c r="A64" s="4">
        <v>2622</v>
      </c>
      <c r="B64" s="4" t="s">
        <v>106</v>
      </c>
      <c r="C64" s="5">
        <v>772</v>
      </c>
      <c r="D64">
        <v>63</v>
      </c>
    </row>
    <row r="65" spans="1:4" x14ac:dyDescent="0.2">
      <c r="A65" s="4">
        <v>1701</v>
      </c>
      <c r="B65" s="4" t="s">
        <v>107</v>
      </c>
      <c r="C65" s="5">
        <v>551</v>
      </c>
      <c r="D65">
        <v>64</v>
      </c>
    </row>
    <row r="66" spans="1:4" x14ac:dyDescent="0.2">
      <c r="A66" s="4">
        <v>2701</v>
      </c>
      <c r="B66" s="4" t="s">
        <v>108</v>
      </c>
      <c r="C66" s="5">
        <v>551</v>
      </c>
      <c r="D66">
        <v>65</v>
      </c>
    </row>
    <row r="67" spans="1:4" x14ac:dyDescent="0.2">
      <c r="A67" s="4">
        <v>2702</v>
      </c>
      <c r="B67" s="4" t="s">
        <v>109</v>
      </c>
      <c r="C67" s="5">
        <v>551</v>
      </c>
      <c r="D67">
        <v>66</v>
      </c>
    </row>
  </sheetData>
  <sheetProtection algorithmName="SHA-512" hashValue="uHdljmldPth41VQ8E/k43eHk5FmKWrjg2kEQ1dPZhGv6yldpBFFcwuJfoWuExLdyv8yL/SKDBHCYs312XNMSMg==" saltValue="XFexTlOw4SW6yiEcaXFRtA==" spinCount="100000"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252e89a-34c0-4c96-9f14-c3273292d6fd">
      <Terms xmlns="http://schemas.microsoft.com/office/infopath/2007/PartnerControls"/>
    </lcf76f155ced4ddcb4097134ff3c332f>
    <_ip_UnifiedCompliancePolicyProperties xmlns="http://schemas.microsoft.com/sharepoint/v3" xsi:nil="true"/>
    <TaxCatchAll xmlns="6247811e-b09e-4db0-b0e2-20f60e430aa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81FB37DF1C14C9CE1FFC6A05F8872" ma:contentTypeVersion="13" ma:contentTypeDescription="Create a new document." ma:contentTypeScope="" ma:versionID="bfeb1e209bebe8741232aa54a8f8b75a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23d5402c32d2fbc74f0435150a8d4408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85a1de2-49cd-4b44-b359-d7b2a9fedca5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7C0B5-3AD4-4854-B617-FD8B57E87FB8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252e89a-34c0-4c96-9f14-c3273292d6fd"/>
    <ds:schemaRef ds:uri="6247811e-b09e-4db0-b0e2-20f60e430aaf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D93039B-4027-4D48-A974-B76F9A6CBB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52e89a-34c0-4c96-9f14-c3273292d6fd"/>
    <ds:schemaRef ds:uri="6247811e-b09e-4db0-b0e2-20f60e430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DBE308-B873-408B-B741-31B81F59F3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①-1_実績(移動支援)</vt:lpstr>
      <vt:lpstr>①-2_実績(通学等介助)</vt:lpstr>
      <vt:lpstr>②_明細書</vt:lpstr>
      <vt:lpstr>③_請求書</vt:lpstr>
      <vt:lpstr>単価0604</vt:lpstr>
      <vt:lpstr>'①-1_実績(移動支援)'!Print_Area</vt:lpstr>
      <vt:lpstr>'①-2_実績(通学等介助)'!Print_Area</vt:lpstr>
      <vt:lpstr>②_明細書!Print_Area</vt:lpstr>
      <vt:lpstr>③_請求書!Print_Area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2019-10-21T11:35:57Z</dcterms:created>
  <dcterms:modified xsi:type="dcterms:W3CDTF">2025-06-12T02:32:40Z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  <property fmtid="{D5CDD505-2E9C-101B-9397-08002B2CF9AE}" pid="3" name="MediaServiceImageTags">
    <vt:lpwstr/>
  </property>
</Properties>
</file>